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\Desktop\МЕНЮ 2023-2024\ШКОЛЫ 2024\"/>
    </mc:Choice>
  </mc:AlternateContent>
  <bookViews>
    <workbookView xWindow="240" yWindow="135" windowWidth="11355" windowHeight="6150"/>
  </bookViews>
  <sheets>
    <sheet name="10.01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_xlnm.Print_Area" localSheetId="0">'10.01.2024'!$A$1:$CD$226</definedName>
    <definedName name="С3">'10.01.2024'!$A$3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91" i="1" l="1"/>
  <c r="C132" i="1"/>
  <c r="C39" i="1"/>
  <c r="CE226" i="1" l="1"/>
  <c r="CQ226" i="1"/>
  <c r="CP226" i="1"/>
  <c r="CO226" i="1"/>
  <c r="CN226" i="1"/>
  <c r="CM226" i="1"/>
  <c r="CL226" i="1"/>
  <c r="CK226" i="1"/>
  <c r="CJ226" i="1"/>
  <c r="CI226" i="1"/>
  <c r="CH226" i="1"/>
  <c r="CG226" i="1"/>
  <c r="CB226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BE226" i="1"/>
  <c r="BD226" i="1"/>
  <c r="BC226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CD223" i="1"/>
  <c r="CD214" i="1"/>
  <c r="A221" i="1"/>
  <c r="C221" i="1"/>
  <c r="A220" i="1"/>
  <c r="A219" i="1"/>
  <c r="A218" i="1"/>
  <c r="A217" i="1"/>
  <c r="C213" i="1"/>
  <c r="A211" i="1"/>
  <c r="C211" i="1"/>
  <c r="A209" i="1"/>
  <c r="CD201" i="1"/>
  <c r="CD193" i="1"/>
  <c r="C200" i="1"/>
  <c r="A199" i="1"/>
  <c r="C199" i="1"/>
  <c r="A196" i="1"/>
  <c r="A195" i="1"/>
  <c r="C192" i="1"/>
  <c r="A189" i="1"/>
  <c r="A187" i="1"/>
  <c r="C187" i="1"/>
  <c r="CD179" i="1"/>
  <c r="CD171" i="1"/>
  <c r="AA181" i="1"/>
  <c r="AF181" i="1"/>
  <c r="V181" i="1"/>
  <c r="CO181" i="1"/>
  <c r="CL181" i="1"/>
  <c r="CI181" i="1"/>
  <c r="AI181" i="1"/>
  <c r="AE181" i="1"/>
  <c r="AD181" i="1"/>
  <c r="AC181" i="1"/>
  <c r="AB181" i="1"/>
  <c r="Z181" i="1"/>
  <c r="Y181" i="1"/>
  <c r="X181" i="1"/>
  <c r="W181" i="1"/>
  <c r="A177" i="1"/>
  <c r="A176" i="1"/>
  <c r="C176" i="1"/>
  <c r="A175" i="1"/>
  <c r="A174" i="1"/>
  <c r="C170" i="1"/>
  <c r="C169" i="1"/>
  <c r="A168" i="1"/>
  <c r="A165" i="1"/>
  <c r="CD157" i="1"/>
  <c r="CD148" i="1"/>
  <c r="A155" i="1"/>
  <c r="C155" i="1"/>
  <c r="A153" i="1"/>
  <c r="A152" i="1"/>
  <c r="A151" i="1"/>
  <c r="A150" i="1"/>
  <c r="C147" i="1"/>
  <c r="C146" i="1"/>
  <c r="A144" i="1"/>
  <c r="A143" i="1"/>
  <c r="CD135" i="1"/>
  <c r="CD127" i="1"/>
  <c r="AA137" i="1"/>
  <c r="AF137" i="1"/>
  <c r="V137" i="1"/>
  <c r="CO137" i="1"/>
  <c r="CL137" i="1"/>
  <c r="CI137" i="1"/>
  <c r="AI137" i="1"/>
  <c r="AE137" i="1"/>
  <c r="AD137" i="1"/>
  <c r="AC137" i="1"/>
  <c r="AB137" i="1"/>
  <c r="Z137" i="1"/>
  <c r="Y137" i="1"/>
  <c r="X137" i="1"/>
  <c r="W137" i="1"/>
  <c r="C134" i="1"/>
  <c r="A133" i="1"/>
  <c r="C133" i="1"/>
  <c r="A198" i="1"/>
  <c r="A130" i="1"/>
  <c r="C126" i="1"/>
  <c r="A125" i="1"/>
  <c r="C125" i="1"/>
  <c r="A123" i="1"/>
  <c r="A122" i="1"/>
  <c r="C122" i="1"/>
  <c r="CD114" i="1"/>
  <c r="CD105" i="1"/>
  <c r="AA116" i="1"/>
  <c r="AF116" i="1"/>
  <c r="V116" i="1"/>
  <c r="CO116" i="1"/>
  <c r="CL116" i="1"/>
  <c r="CI116" i="1"/>
  <c r="AI116" i="1"/>
  <c r="AE116" i="1"/>
  <c r="AD116" i="1"/>
  <c r="AC116" i="1"/>
  <c r="AB116" i="1"/>
  <c r="Z116" i="1"/>
  <c r="Y116" i="1"/>
  <c r="X116" i="1"/>
  <c r="W116" i="1"/>
  <c r="C113" i="1"/>
  <c r="A112" i="1"/>
  <c r="A111" i="1"/>
  <c r="A109" i="1"/>
  <c r="C104" i="1"/>
  <c r="C103" i="1"/>
  <c r="A101" i="1"/>
  <c r="CD93" i="1"/>
  <c r="CD85" i="1"/>
  <c r="A91" i="1"/>
  <c r="A90" i="1"/>
  <c r="C90" i="1"/>
  <c r="A89" i="1"/>
  <c r="C84" i="1"/>
  <c r="A83" i="1"/>
  <c r="C83" i="1"/>
  <c r="A82" i="1"/>
  <c r="A81" i="1"/>
  <c r="A79" i="1"/>
  <c r="CD71" i="1"/>
  <c r="CD63" i="1"/>
  <c r="C70" i="1"/>
  <c r="A69" i="1"/>
  <c r="C69" i="1"/>
  <c r="C68" i="1"/>
  <c r="A67" i="1"/>
  <c r="A65" i="1"/>
  <c r="C62" i="1"/>
  <c r="A57" i="1"/>
  <c r="CD49" i="1"/>
  <c r="CD41" i="1"/>
  <c r="AA51" i="1"/>
  <c r="AF51" i="1"/>
  <c r="V51" i="1"/>
  <c r="CO51" i="1"/>
  <c r="CL51" i="1"/>
  <c r="CI51" i="1"/>
  <c r="AI51" i="1"/>
  <c r="AE51" i="1"/>
  <c r="AD51" i="1"/>
  <c r="AC51" i="1"/>
  <c r="AB51" i="1"/>
  <c r="Z51" i="1"/>
  <c r="Y51" i="1"/>
  <c r="X51" i="1"/>
  <c r="W51" i="1"/>
  <c r="C48" i="1"/>
  <c r="A47" i="1"/>
  <c r="C47" i="1"/>
  <c r="A46" i="1"/>
  <c r="C46" i="1"/>
  <c r="A45" i="1"/>
  <c r="A44" i="1"/>
  <c r="C40" i="1"/>
  <c r="A61" i="1"/>
  <c r="C61" i="1"/>
  <c r="A37" i="1"/>
  <c r="A36" i="1"/>
  <c r="CD28" i="1"/>
  <c r="CD19" i="1"/>
  <c r="AA30" i="1"/>
  <c r="AF30" i="1"/>
  <c r="V30" i="1"/>
  <c r="CO30" i="1"/>
  <c r="CL30" i="1"/>
  <c r="CI30" i="1"/>
  <c r="AI30" i="1"/>
  <c r="AE30" i="1"/>
  <c r="AD30" i="1"/>
  <c r="AC30" i="1"/>
  <c r="AB30" i="1"/>
  <c r="Z30" i="1"/>
  <c r="Y30" i="1"/>
  <c r="X30" i="1"/>
  <c r="W30" i="1"/>
  <c r="C27" i="1"/>
  <c r="A26" i="1"/>
  <c r="C25" i="1"/>
  <c r="A24" i="1"/>
  <c r="A23" i="1"/>
  <c r="A21" i="1"/>
  <c r="C18" i="1"/>
  <c r="A17" i="1"/>
  <c r="C17" i="1"/>
  <c r="A16" i="1"/>
  <c r="C16" i="1"/>
  <c r="A15" i="1"/>
  <c r="A13" i="1"/>
  <c r="A7" i="1"/>
</calcChain>
</file>

<file path=xl/sharedStrings.xml><?xml version="1.0" encoding="utf-8"?>
<sst xmlns="http://schemas.openxmlformats.org/spreadsheetml/2006/main" count="405" uniqueCount="202">
  <si>
    <t>Белки,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</si>
  <si>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</si>
  <si>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</si>
  <si>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</si>
  <si>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</si>
  <si>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</si>
  <si>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</si>
  <si>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</si>
  <si>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</si>
  <si>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</si>
  <si>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</si>
  <si>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</si>
  <si>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</si>
  <si>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</si>
  <si>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</si>
  <si>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</si>
  <si>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</si>
  <si>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</si>
  <si>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</si>
  <si>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</si>
  <si>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</si>
  <si>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</si>
  <si>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</si>
  <si>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</si>
  <si>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</si>
  <si>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</si>
  <si>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</si>
  <si>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</si>
  <si>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</si>
  <si>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</si>
  <si>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</si>
  <si>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</si>
  <si>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</si>
  <si>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</si>
  <si>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</si>
  <si>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</si>
  <si>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</si>
  <si>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</si>
  <si>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</si>
  <si>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</si>
  <si>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</si>
  <si>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</si>
  <si>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</si>
  <si>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</si>
  <si>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</si>
  <si>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</si>
  <si>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</si>
  <si>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</si>
  <si>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</si>
  <si>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</si>
  <si>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</si>
  <si>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</si>
  <si>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</si>
  <si>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</si>
  <si>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</si>
  <si>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</si>
  <si>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</si>
  <si>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</si>
  <si>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</si>
  <si>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</si>
  <si>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</si>
  <si>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</si>
  <si>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</si>
  <si>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</si>
  <si>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</si>
  <si>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</si>
  <si>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</si>
  <si>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</si>
  <si>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</si>
  <si>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</si>
  <si>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</si>
  <si>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</si>
  <si>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</si>
  <si>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Вы-ход, г</t>
  </si>
  <si>
    <t>Угле-воды, г</t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</si>
  <si>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</si>
  <si>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</si>
  <si>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</si>
  <si>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</si>
  <si>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</si>
  <si>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</si>
  <si>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</si>
  <si>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</si>
  <si>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</si>
  <si>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</si>
  <si>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</si>
  <si>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</si>
  <si>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</si>
  <si>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</si>
  <si>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</si>
  <si>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</si>
  <si>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</si>
  <si>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</si>
  <si>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Утверждаю:
Директор __________
_________________</t>
  </si>
  <si>
    <t>№</t>
  </si>
  <si>
    <t>Наименование блюд</t>
  </si>
  <si>
    <t>Ккал</t>
  </si>
  <si>
    <t>1 день</t>
  </si>
  <si>
    <t>Школы 7-10 лет</t>
  </si>
  <si>
    <t>СанПиН 2.3/2.4.3590-20  7-11 лет</t>
  </si>
  <si>
    <t>Завтрак</t>
  </si>
  <si>
    <t>Хлеб пшеничный обогащенный витаминами, № 1.5 сб. 2021</t>
  </si>
  <si>
    <t>Масло сливочное, № 1.3 сб.2022</t>
  </si>
  <si>
    <t>Каша гречневая рассыпчатая №183, сб. 2021</t>
  </si>
  <si>
    <t>Соус томатный №248, сб. 2021</t>
  </si>
  <si>
    <t>Чай с сахаром №300, сб. 2021</t>
  </si>
  <si>
    <t>Сок фруктовый</t>
  </si>
  <si>
    <t>Итого за 'Завтрак'</t>
  </si>
  <si>
    <t>Обед</t>
  </si>
  <si>
    <t>Салат "Студенческий" №41, сб.2021</t>
  </si>
  <si>
    <t>Свекольник №70 сб.2021</t>
  </si>
  <si>
    <t>Картофельное пюре № 146, сб. 2021</t>
  </si>
  <si>
    <t>Компот из смеси сухофруктов №310, сб.2021</t>
  </si>
  <si>
    <t>Хлеб ржано-пшеничный обогащенный витаминами</t>
  </si>
  <si>
    <t>Итого за 'Обед'</t>
  </si>
  <si>
    <t>Итого за день</t>
  </si>
  <si>
    <t>2 день</t>
  </si>
  <si>
    <t>Макаронные изделия отварные №227, сб.2021</t>
  </si>
  <si>
    <t>Чай с лимоном и сахаром №302, сб. 2021</t>
  </si>
  <si>
    <t>Фрукты свежие</t>
  </si>
  <si>
    <t>Салат "Школьный" №32, сб.2021</t>
  </si>
  <si>
    <t>Рассольник ленинградский №56, сб.2021</t>
  </si>
  <si>
    <t>Жаркое по-домашнему  №101, сб.2021</t>
  </si>
  <si>
    <t>3 день</t>
  </si>
  <si>
    <t>Сыр (порциями), № 1.4 сб. 2021</t>
  </si>
  <si>
    <t>Каша пшенная молочная жидкая №208, сб. 2021</t>
  </si>
  <si>
    <t>Кофейный напиток на молоке №304,сб.2021</t>
  </si>
  <si>
    <t>Винегрет овощной  №42, сб.2021</t>
  </si>
  <si>
    <t>Суп картофельный с крупой перловой № 3.4 сб. 2021</t>
  </si>
  <si>
    <t>Плов из курицы №138, сб.2021</t>
  </si>
  <si>
    <t>Напиток с витаминами Витошка</t>
  </si>
  <si>
    <t>4 день</t>
  </si>
  <si>
    <t>Йогурт 2,5%</t>
  </si>
  <si>
    <t>Борщ с капустой и картофелем №58, сб.2021</t>
  </si>
  <si>
    <t>Птица, тушенная в соусе с овощами, № 143 сб. 2021</t>
  </si>
  <si>
    <t>5 день</t>
  </si>
  <si>
    <t>Плов из говядины №119, сб.2021</t>
  </si>
  <si>
    <t>Салат из свеклы с растительным маслом №25, сб.2021</t>
  </si>
  <si>
    <t>Суп картофельный с лапшой домашней №62 сб.2021</t>
  </si>
  <si>
    <t>6 день</t>
  </si>
  <si>
    <t>Макароны отварные с сыром №228, сб.2021</t>
  </si>
  <si>
    <t>Салат "Здоровье"  №34, сб.2021</t>
  </si>
  <si>
    <t>Суп кудрявый №78.3, сб.2021</t>
  </si>
  <si>
    <t>7 день</t>
  </si>
  <si>
    <t>Гуляш  №96, сб.2021</t>
  </si>
  <si>
    <t>8 день</t>
  </si>
  <si>
    <t>Каша молочная "Дружба" №210, сб. 2021</t>
  </si>
  <si>
    <t>Какао с молоком № 306, сб.2021</t>
  </si>
  <si>
    <t>Салат "Пестрый" №33, сб.2021</t>
  </si>
  <si>
    <t>Овощи тушеные с мясом  №125, сб.2021</t>
  </si>
  <si>
    <t>9 день</t>
  </si>
  <si>
    <t>Суп-пюре из гороха с гренками, № 3.3 сб. 2021</t>
  </si>
  <si>
    <t>Голубцы ленивые №126, сб.2021</t>
  </si>
  <si>
    <t>10 день</t>
  </si>
  <si>
    <t>Щи из свежей капусты с картофелем  №55, сб.2021</t>
  </si>
  <si>
    <t>Тефтели рыбные № 87, сб.2021</t>
  </si>
  <si>
    <t>10.01.2024</t>
  </si>
  <si>
    <t>1 неделя</t>
  </si>
  <si>
    <t>1.6</t>
  </si>
  <si>
    <t>1.4</t>
  </si>
  <si>
    <t>304</t>
  </si>
  <si>
    <t>3.4</t>
  </si>
  <si>
    <t>119</t>
  </si>
  <si>
    <t>310</t>
  </si>
  <si>
    <t>25</t>
  </si>
  <si>
    <t>62</t>
  </si>
  <si>
    <t>228</t>
  </si>
  <si>
    <t>34</t>
  </si>
  <si>
    <t>306</t>
  </si>
  <si>
    <t>33</t>
  </si>
  <si>
    <t>126</t>
  </si>
  <si>
    <t>2 неделя</t>
  </si>
  <si>
    <t>Хлеб пшеничный обогащеный витаминами, № 1.5 сб. 2021</t>
  </si>
  <si>
    <t>пром.</t>
  </si>
  <si>
    <t>Котлеты рубленые из птицы №136, сб. 2021 с томатным соусом</t>
  </si>
  <si>
    <t>41</t>
  </si>
  <si>
    <t>Суп картофельный с макаронными изделиями №61</t>
  </si>
  <si>
    <t>61</t>
  </si>
  <si>
    <t>5/9</t>
  </si>
  <si>
    <t>300</t>
  </si>
  <si>
    <t>Хлеб ржаной</t>
  </si>
  <si>
    <t>1.3</t>
  </si>
  <si>
    <t xml:space="preserve">Масло сливочное </t>
  </si>
  <si>
    <t>83</t>
  </si>
  <si>
    <t>90/30</t>
  </si>
  <si>
    <t>Биточки (котлеты) из рыбы с томатн. соусом№248 90/30</t>
  </si>
  <si>
    <t>287</t>
  </si>
  <si>
    <t>Масло сливочное</t>
  </si>
  <si>
    <t>70/30</t>
  </si>
  <si>
    <t>100</t>
  </si>
  <si>
    <t>Котлеты или биточки рыбные №83 сб.2021 с томатным соусом №248</t>
  </si>
  <si>
    <t>Котлета "Здоровье" с томатным соусом №248</t>
  </si>
  <si>
    <t>Биточки (котлеты) из мяса кур с томатным соусом №248</t>
  </si>
  <si>
    <t>МЕНЮ основного (организационного) горячего питания учащихся 5-11 классов в ОУ Кугарчинского района на 2024 год</t>
  </si>
  <si>
    <t>Возрастная категория: от 12 лет и старше                                                      сезон:01.01-31.12 (все)</t>
  </si>
  <si>
    <t>90/50</t>
  </si>
  <si>
    <t xml:space="preserve">Хлеб ржано-пшеничный </t>
  </si>
  <si>
    <t>Итого за период (среднее значение):</t>
  </si>
  <si>
    <t>пром</t>
  </si>
  <si>
    <t>Чай с сахаром</t>
  </si>
  <si>
    <t>Компот из смеси сухофруктов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</si>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</sst>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49" fontId="1" fillId="0" borderId="0" xfId="0" quotePrefix="1" applyNumberFormat="1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1" fillId="0" borderId="7" xfId="0" applyFont="1" applyBorder="1"/>
    <xf numFmtId="2" fontId="1" fillId="0" borderId="7" xfId="0" applyNumberFormat="1" applyFont="1" applyBorder="1"/>
    <xf numFmtId="49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49" fontId="1" fillId="0" borderId="0" xfId="0" applyNumberFormat="1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vertical="top"/>
    </xf>
    <xf numFmtId="0" fontId="1" fillId="0" borderId="0" xfId="0" applyFont="1" applyBorder="1"/>
    <xf numFmtId="2" fontId="1" fillId="0" borderId="0" xfId="0" applyNumberFormat="1" applyFont="1" applyBorder="1"/>
    <xf numFmtId="0" fontId="1" fillId="0" borderId="2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vertical="top" wrapText="1"/>
    </xf>
    <xf numFmtId="0" fontId="1" fillId="0" borderId="7" xfId="0" applyNumberFormat="1" applyFont="1" applyBorder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U228"/>
  <sheetViews>
    <sheetView tabSelected="1" topLeftCell="A213" zoomScaleNormal="100" workbookViewId="0">
      <selection activeCell="A192" sqref="A192:XFD192"/>
    </sheetView>
  </sheetViews>
  <sheetFormatPr defaultColWidth="0" defaultRowHeight="15.75" x14ac:dyDescent="0.25"/>
  <cols>
    <col min="1" max="1" width="6.140625" style="9" customWidth="1"/>
    <col min="2" max="2" width="53.140625" style="8" customWidth="1"/>
    <col min="3" max="3" width="6.28515625" style="10" customWidth="1"/>
    <col min="4" max="4" width="7.7109375" style="10" customWidth="1"/>
    <col min="5" max="5" width="6.7109375" style="10" hidden="1" customWidth="1"/>
    <col min="6" max="6" width="7.5703125" style="10" customWidth="1"/>
    <col min="7" max="7" width="6.7109375" style="10" hidden="1" customWidth="1"/>
    <col min="8" max="8" width="7.140625" style="10" customWidth="1"/>
    <col min="9" max="9" width="6.42578125" style="10" customWidth="1"/>
    <col min="10" max="22" width="8.85546875" style="10" hidden="1" customWidth="1"/>
    <col min="23" max="23" width="7.140625" style="10" hidden="1" customWidth="1"/>
    <col min="24" max="25" width="5.7109375" style="10" hidden="1" customWidth="1"/>
    <col min="26" max="26" width="7.28515625" style="10" hidden="1" customWidth="1"/>
    <col min="27" max="28" width="5.7109375" style="10" hidden="1" customWidth="1"/>
    <col min="29" max="29" width="7" style="10" hidden="1" customWidth="1"/>
    <col min="30" max="31" width="5.7109375" style="10" hidden="1" customWidth="1"/>
    <col min="32" max="32" width="5" style="10" hidden="1" customWidth="1"/>
    <col min="33" max="33" width="5.7109375" style="10" hidden="1" customWidth="1"/>
    <col min="34" max="34" width="4" style="10" hidden="1" customWidth="1"/>
    <col min="35" max="35" width="8.140625" style="10" hidden="1" customWidth="1"/>
    <col min="36" max="80" width="8.85546875" style="1" hidden="1" customWidth="1"/>
    <col min="81" max="81" width="6.7109375" style="13" hidden="1" customWidth="1"/>
    <col min="82" max="82" width="6.5703125" style="13" hidden="1" customWidth="1"/>
    <col min="83" max="94" width="9.140625" style="1" hidden="1" customWidth="1"/>
    <col min="95" max="95" width="8.42578125" style="1" hidden="1" customWidth="1"/>
    <col min="96" max="255" width="9.140625" style="1" hidden="1" customWidth="1"/>
    <col min="256" max="16384" width="12.5703125" style="1" hidden="1"/>
  </cols>
  <sheetData>
    <row r="1" spans="1:95" ht="69.75" customHeight="1" x14ac:dyDescent="0.25">
      <c r="A1" s="1"/>
      <c r="B1" s="1"/>
      <c r="C1" s="1"/>
      <c r="D1" s="47" t="s">
        <v>93</v>
      </c>
      <c r="E1" s="47"/>
      <c r="F1" s="47"/>
      <c r="G1" s="47"/>
      <c r="H1" s="47"/>
      <c r="I1" s="4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34.5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</row>
    <row r="3" spans="1:95" s="5" customFormat="1" hidden="1" x14ac:dyDescent="0.25">
      <c r="A3" s="6"/>
      <c r="B3" s="6"/>
      <c r="C3" s="6"/>
      <c r="D3" s="7"/>
      <c r="E3" s="6"/>
      <c r="F3" s="6"/>
      <c r="G3" s="6"/>
      <c r="H3" s="6"/>
      <c r="I3" s="6"/>
    </row>
    <row r="4" spans="1:95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25">
      <c r="A5" s="1"/>
      <c r="B5" s="2"/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x14ac:dyDescent="0.25">
      <c r="A6" s="56" t="s">
        <v>194</v>
      </c>
      <c r="B6" s="56"/>
      <c r="C6" s="56"/>
      <c r="D6" s="56"/>
      <c r="E6" s="56"/>
      <c r="F6" s="56"/>
      <c r="G6" s="56"/>
      <c r="H6" s="56"/>
      <c r="I6" s="5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CC6" s="1"/>
      <c r="CD6" s="1"/>
    </row>
    <row r="7" spans="1:95" ht="18.75" customHeight="1" x14ac:dyDescent="0.25">
      <c r="A7" s="53" t="str">
        <f>IF(Dop!B3&lt;&gt;"",Dop!B3,"")</f>
        <v>Школы 7-10 лет</v>
      </c>
      <c r="B7" s="53"/>
      <c r="C7" s="53"/>
      <c r="D7" s="46" t="s">
        <v>157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</row>
    <row r="8" spans="1:95" hidden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CC8" s="1"/>
      <c r="CD8" s="1"/>
    </row>
    <row r="9" spans="1:95" ht="29.25" customHeight="1" x14ac:dyDescent="0.25">
      <c r="A9" s="54" t="s">
        <v>94</v>
      </c>
      <c r="B9" s="45" t="s">
        <v>95</v>
      </c>
      <c r="C9" s="45" t="s">
        <v>73</v>
      </c>
      <c r="D9" s="48" t="s">
        <v>0</v>
      </c>
      <c r="E9" s="49"/>
      <c r="F9" s="48" t="s">
        <v>1</v>
      </c>
      <c r="G9" s="49"/>
      <c r="H9" s="45" t="s">
        <v>74</v>
      </c>
      <c r="I9" s="45" t="s">
        <v>96</v>
      </c>
      <c r="J9" s="11" t="s">
        <v>2</v>
      </c>
      <c r="K9" s="11" t="s">
        <v>3</v>
      </c>
      <c r="L9" s="11" t="s">
        <v>65</v>
      </c>
      <c r="M9" s="11" t="s">
        <v>4</v>
      </c>
      <c r="N9" s="11" t="s">
        <v>5</v>
      </c>
      <c r="O9" s="11" t="s">
        <v>6</v>
      </c>
      <c r="P9" s="11" t="s">
        <v>7</v>
      </c>
      <c r="Q9" s="11" t="s">
        <v>8</v>
      </c>
      <c r="R9" s="11" t="s">
        <v>9</v>
      </c>
      <c r="S9" s="11" t="s">
        <v>10</v>
      </c>
      <c r="T9" s="11" t="s">
        <v>11</v>
      </c>
      <c r="U9" s="11" t="s">
        <v>12</v>
      </c>
      <c r="V9" s="11" t="s">
        <v>13</v>
      </c>
      <c r="W9" s="45" t="s">
        <v>70</v>
      </c>
      <c r="X9" s="45"/>
      <c r="Y9" s="45"/>
      <c r="Z9" s="45"/>
      <c r="AA9" s="15" t="s">
        <v>69</v>
      </c>
      <c r="AB9" s="15"/>
      <c r="AC9" s="15"/>
      <c r="AD9" s="15"/>
      <c r="AE9" s="15"/>
      <c r="AF9" s="15"/>
      <c r="AG9" s="15"/>
      <c r="AH9" s="15"/>
      <c r="AI9" s="45" t="s">
        <v>79</v>
      </c>
      <c r="AJ9" s="16" t="s">
        <v>21</v>
      </c>
      <c r="AK9" s="16" t="s">
        <v>22</v>
      </c>
      <c r="AL9" s="16" t="s">
        <v>23</v>
      </c>
      <c r="AM9" s="16" t="s">
        <v>24</v>
      </c>
      <c r="AN9" s="16" t="s">
        <v>25</v>
      </c>
      <c r="AO9" s="16" t="s">
        <v>26</v>
      </c>
      <c r="AP9" s="16" t="s">
        <v>27</v>
      </c>
      <c r="AQ9" s="16" t="s">
        <v>28</v>
      </c>
      <c r="AR9" s="16" t="s">
        <v>29</v>
      </c>
      <c r="AS9" s="16" t="s">
        <v>30</v>
      </c>
      <c r="AT9" s="16" t="s">
        <v>31</v>
      </c>
      <c r="AU9" s="16" t="s">
        <v>32</v>
      </c>
      <c r="AV9" s="16" t="s">
        <v>33</v>
      </c>
      <c r="AW9" s="16" t="s">
        <v>34</v>
      </c>
      <c r="AX9" s="16" t="s">
        <v>35</v>
      </c>
      <c r="AY9" s="16" t="s">
        <v>36</v>
      </c>
      <c r="AZ9" s="16" t="s">
        <v>37</v>
      </c>
      <c r="BA9" s="16" t="s">
        <v>38</v>
      </c>
      <c r="BB9" s="16" t="s">
        <v>39</v>
      </c>
      <c r="BC9" s="16" t="s">
        <v>40</v>
      </c>
      <c r="BD9" s="16" t="s">
        <v>41</v>
      </c>
      <c r="BE9" s="16" t="s">
        <v>42</v>
      </c>
      <c r="BF9" s="16" t="s">
        <v>43</v>
      </c>
      <c r="BG9" s="16" t="s">
        <v>44</v>
      </c>
      <c r="BH9" s="16" t="s">
        <v>45</v>
      </c>
      <c r="BI9" s="16" t="s">
        <v>46</v>
      </c>
      <c r="BJ9" s="16" t="s">
        <v>47</v>
      </c>
      <c r="BK9" s="16" t="s">
        <v>48</v>
      </c>
      <c r="BL9" s="16" t="s">
        <v>49</v>
      </c>
      <c r="BM9" s="16" t="s">
        <v>50</v>
      </c>
      <c r="BN9" s="16" t="s">
        <v>51</v>
      </c>
      <c r="BO9" s="16" t="s">
        <v>52</v>
      </c>
      <c r="BP9" s="16" t="s">
        <v>53</v>
      </c>
      <c r="BQ9" s="16" t="s">
        <v>54</v>
      </c>
      <c r="BR9" s="16" t="s">
        <v>55</v>
      </c>
      <c r="BS9" s="16" t="s">
        <v>56</v>
      </c>
      <c r="BT9" s="16" t="s">
        <v>57</v>
      </c>
      <c r="BU9" s="16" t="s">
        <v>58</v>
      </c>
      <c r="BV9" s="16" t="s">
        <v>59</v>
      </c>
      <c r="BW9" s="16" t="s">
        <v>60</v>
      </c>
      <c r="BX9" s="16" t="s">
        <v>61</v>
      </c>
      <c r="BY9" s="16" t="s">
        <v>62</v>
      </c>
      <c r="BZ9" s="16" t="s">
        <v>63</v>
      </c>
      <c r="CA9" s="16" t="s">
        <v>64</v>
      </c>
      <c r="CB9" s="16"/>
      <c r="CC9" s="45" t="s">
        <v>80</v>
      </c>
      <c r="CD9" s="45" t="s">
        <v>81</v>
      </c>
      <c r="CE9" s="45"/>
      <c r="CF9" s="45"/>
      <c r="CG9" s="45" t="s">
        <v>82</v>
      </c>
      <c r="CH9" s="45" t="s">
        <v>83</v>
      </c>
      <c r="CI9" s="45" t="s">
        <v>84</v>
      </c>
      <c r="CJ9" s="45" t="s">
        <v>85</v>
      </c>
      <c r="CK9" s="45" t="s">
        <v>86</v>
      </c>
      <c r="CL9" s="45" t="s">
        <v>87</v>
      </c>
      <c r="CM9" s="45" t="s">
        <v>88</v>
      </c>
      <c r="CN9" s="45" t="s">
        <v>89</v>
      </c>
      <c r="CO9" s="45" t="s">
        <v>90</v>
      </c>
      <c r="CP9" s="45" t="s">
        <v>91</v>
      </c>
      <c r="CQ9" s="45" t="s">
        <v>92</v>
      </c>
    </row>
    <row r="10" spans="1:95" ht="15.75" customHeight="1" x14ac:dyDescent="0.25">
      <c r="A10" s="55"/>
      <c r="B10" s="45"/>
      <c r="C10" s="45"/>
      <c r="D10" s="50"/>
      <c r="E10" s="51"/>
      <c r="F10" s="50"/>
      <c r="G10" s="51"/>
      <c r="H10" s="45"/>
      <c r="I10" s="45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 t="s">
        <v>14</v>
      </c>
      <c r="X10" s="11" t="s">
        <v>15</v>
      </c>
      <c r="Y10" s="11" t="s">
        <v>16</v>
      </c>
      <c r="Z10" s="11" t="s">
        <v>17</v>
      </c>
      <c r="AA10" s="11" t="s">
        <v>66</v>
      </c>
      <c r="AB10" s="11" t="s">
        <v>18</v>
      </c>
      <c r="AC10" s="11" t="s">
        <v>67</v>
      </c>
      <c r="AD10" s="11" t="s">
        <v>68</v>
      </c>
      <c r="AE10" s="11" t="s">
        <v>71</v>
      </c>
      <c r="AF10" s="11" t="s">
        <v>72</v>
      </c>
      <c r="AG10" s="11" t="s">
        <v>19</v>
      </c>
      <c r="AH10" s="11" t="s">
        <v>20</v>
      </c>
      <c r="AI10" s="45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</row>
    <row r="11" spans="1:95" x14ac:dyDescent="0.25">
      <c r="A11" s="29"/>
      <c r="B11" s="17" t="s">
        <v>97</v>
      </c>
      <c r="CD11" s="14"/>
    </row>
    <row r="12" spans="1:95" x14ac:dyDescent="0.25">
      <c r="A12" s="29"/>
      <c r="B12" s="17" t="s">
        <v>100</v>
      </c>
    </row>
    <row r="13" spans="1:95" s="23" customFormat="1" ht="31.5" x14ac:dyDescent="0.25">
      <c r="A13" s="30" t="str">
        <f>"1.5"</f>
        <v>1.5</v>
      </c>
      <c r="B13" s="21" t="s">
        <v>101</v>
      </c>
      <c r="C13" s="33">
        <v>40</v>
      </c>
      <c r="D13" s="22">
        <v>3.16</v>
      </c>
      <c r="E13" s="22">
        <v>0</v>
      </c>
      <c r="F13" s="22">
        <v>0.4</v>
      </c>
      <c r="G13" s="22">
        <v>0</v>
      </c>
      <c r="H13" s="22">
        <v>20.64</v>
      </c>
      <c r="I13" s="22">
        <v>98.2</v>
      </c>
      <c r="J13" s="22">
        <v>0.08</v>
      </c>
      <c r="K13" s="22">
        <v>0</v>
      </c>
      <c r="L13" s="22">
        <v>0.08</v>
      </c>
      <c r="M13" s="22">
        <v>0</v>
      </c>
      <c r="N13" s="22">
        <v>0.84</v>
      </c>
      <c r="O13" s="22">
        <v>18.48</v>
      </c>
      <c r="P13" s="22">
        <v>1.32</v>
      </c>
      <c r="Q13" s="22">
        <v>0</v>
      </c>
      <c r="R13" s="22">
        <v>0</v>
      </c>
      <c r="S13" s="22">
        <v>0.12</v>
      </c>
      <c r="T13" s="22">
        <v>0.6</v>
      </c>
      <c r="U13" s="22">
        <v>0</v>
      </c>
      <c r="V13" s="22">
        <v>53.2</v>
      </c>
      <c r="W13" s="22">
        <v>9.1999999999999993</v>
      </c>
      <c r="X13" s="22">
        <v>13.2</v>
      </c>
      <c r="Y13" s="22">
        <v>34.799999999999997</v>
      </c>
      <c r="Z13" s="22">
        <v>0.8</v>
      </c>
      <c r="AA13" s="22">
        <v>0</v>
      </c>
      <c r="AB13" s="22">
        <v>0</v>
      </c>
      <c r="AC13" s="22">
        <v>0</v>
      </c>
      <c r="AD13" s="22">
        <v>0.52</v>
      </c>
      <c r="AE13" s="22">
        <v>0.06</v>
      </c>
      <c r="AF13" s="22">
        <v>0.02</v>
      </c>
      <c r="AG13" s="22">
        <v>0.64</v>
      </c>
      <c r="AH13" s="22">
        <v>1.24</v>
      </c>
      <c r="AI13" s="22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15.08</v>
      </c>
      <c r="CC13" s="24"/>
      <c r="CD13" s="24"/>
      <c r="CE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</row>
    <row r="14" spans="1:95" s="23" customFormat="1" x14ac:dyDescent="0.25">
      <c r="A14" s="30" t="s">
        <v>181</v>
      </c>
      <c r="B14" s="38" t="s">
        <v>187</v>
      </c>
      <c r="C14" s="33">
        <v>15</v>
      </c>
      <c r="D14" s="39">
        <v>0.08</v>
      </c>
      <c r="E14" s="39"/>
      <c r="F14" s="39">
        <v>12.38</v>
      </c>
      <c r="G14" s="39"/>
      <c r="H14" s="39">
        <v>0.12</v>
      </c>
      <c r="I14" s="39">
        <v>112.1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CC14" s="24"/>
      <c r="CD14" s="24"/>
    </row>
    <row r="15" spans="1:95" s="23" customFormat="1" x14ac:dyDescent="0.25">
      <c r="A15" s="30" t="str">
        <f>"183"</f>
        <v>183</v>
      </c>
      <c r="B15" s="21" t="s">
        <v>103</v>
      </c>
      <c r="C15" s="33">
        <v>210</v>
      </c>
      <c r="D15" s="22">
        <v>12.04</v>
      </c>
      <c r="E15" s="22">
        <v>0.03</v>
      </c>
      <c r="F15" s="22">
        <v>7.73</v>
      </c>
      <c r="G15" s="22">
        <v>0</v>
      </c>
      <c r="H15" s="22">
        <v>63.02</v>
      </c>
      <c r="I15" s="22">
        <v>353.8</v>
      </c>
      <c r="J15" s="22">
        <v>3.45</v>
      </c>
      <c r="K15" s="22">
        <v>0.14000000000000001</v>
      </c>
      <c r="L15" s="22">
        <v>3.45</v>
      </c>
      <c r="M15" s="22">
        <v>0</v>
      </c>
      <c r="N15" s="22">
        <v>1.31</v>
      </c>
      <c r="O15" s="22">
        <v>48.76</v>
      </c>
      <c r="P15" s="22">
        <v>9.9499999999999993</v>
      </c>
      <c r="Q15" s="22">
        <v>0</v>
      </c>
      <c r="R15" s="22">
        <v>0</v>
      </c>
      <c r="S15" s="22">
        <v>0</v>
      </c>
      <c r="T15" s="22">
        <v>3.53</v>
      </c>
      <c r="U15" s="22">
        <v>746.12</v>
      </c>
      <c r="V15" s="22">
        <v>349.52</v>
      </c>
      <c r="W15" s="22">
        <v>25.55</v>
      </c>
      <c r="X15" s="22">
        <v>176.44</v>
      </c>
      <c r="Y15" s="22">
        <v>259.08</v>
      </c>
      <c r="Z15" s="22">
        <v>6.09</v>
      </c>
      <c r="AA15" s="22">
        <v>31.89</v>
      </c>
      <c r="AB15" s="22">
        <v>26.82</v>
      </c>
      <c r="AC15" s="22">
        <v>37.15</v>
      </c>
      <c r="AD15" s="22">
        <v>0.8</v>
      </c>
      <c r="AE15" s="22">
        <v>0.34</v>
      </c>
      <c r="AF15" s="22">
        <v>0.17</v>
      </c>
      <c r="AG15" s="22">
        <v>3.31</v>
      </c>
      <c r="AH15" s="22">
        <v>6.68</v>
      </c>
      <c r="AI15" s="22">
        <v>0</v>
      </c>
      <c r="AJ15" s="23">
        <v>0</v>
      </c>
      <c r="AK15" s="23">
        <v>537.07000000000005</v>
      </c>
      <c r="AL15" s="23">
        <v>418.98</v>
      </c>
      <c r="AM15" s="23">
        <v>678.92</v>
      </c>
      <c r="AN15" s="23">
        <v>482.7</v>
      </c>
      <c r="AO15" s="23">
        <v>291.13</v>
      </c>
      <c r="AP15" s="23">
        <v>364.77</v>
      </c>
      <c r="AQ15" s="23">
        <v>164.86</v>
      </c>
      <c r="AR15" s="23">
        <v>538.89</v>
      </c>
      <c r="AS15" s="23">
        <v>527.78</v>
      </c>
      <c r="AT15" s="23">
        <v>1017.76</v>
      </c>
      <c r="AU15" s="23">
        <v>1002.48</v>
      </c>
      <c r="AV15" s="23">
        <v>273.55</v>
      </c>
      <c r="AW15" s="23">
        <v>654.52</v>
      </c>
      <c r="AX15" s="23">
        <v>2056.6999999999998</v>
      </c>
      <c r="AY15" s="23">
        <v>0</v>
      </c>
      <c r="AZ15" s="23">
        <v>455.57</v>
      </c>
      <c r="BA15" s="23">
        <v>552.02</v>
      </c>
      <c r="BB15" s="23">
        <v>391.8</v>
      </c>
      <c r="BC15" s="23">
        <v>299.94</v>
      </c>
      <c r="BD15" s="23">
        <v>0.2</v>
      </c>
      <c r="BE15" s="23">
        <v>0.04</v>
      </c>
      <c r="BF15" s="23">
        <v>0.04</v>
      </c>
      <c r="BG15" s="23">
        <v>0.1</v>
      </c>
      <c r="BH15" s="23">
        <v>0.13</v>
      </c>
      <c r="BI15" s="23">
        <v>0.42</v>
      </c>
      <c r="BJ15" s="23">
        <v>0</v>
      </c>
      <c r="BK15" s="23">
        <v>1.78</v>
      </c>
      <c r="BL15" s="23">
        <v>0</v>
      </c>
      <c r="BM15" s="23">
        <v>0.43</v>
      </c>
      <c r="BN15" s="23">
        <v>0.01</v>
      </c>
      <c r="BO15" s="23">
        <v>0</v>
      </c>
      <c r="BP15" s="23">
        <v>0</v>
      </c>
      <c r="BQ15" s="23">
        <v>0</v>
      </c>
      <c r="BR15" s="23">
        <v>0.17</v>
      </c>
      <c r="BS15" s="23">
        <v>2.1800000000000002</v>
      </c>
      <c r="BT15" s="23">
        <v>0.02</v>
      </c>
      <c r="BU15" s="23">
        <v>0</v>
      </c>
      <c r="BV15" s="23">
        <v>1</v>
      </c>
      <c r="BW15" s="23">
        <v>0.09</v>
      </c>
      <c r="BX15" s="23">
        <v>0</v>
      </c>
      <c r="BY15" s="23">
        <v>0</v>
      </c>
      <c r="BZ15" s="23">
        <v>0</v>
      </c>
      <c r="CA15" s="23">
        <v>0</v>
      </c>
      <c r="CB15" s="23">
        <v>152</v>
      </c>
      <c r="CC15" s="24"/>
      <c r="CD15" s="24"/>
      <c r="CE15" s="23">
        <v>36.36</v>
      </c>
      <c r="CG15" s="23">
        <v>0</v>
      </c>
      <c r="CH15" s="23">
        <v>0</v>
      </c>
      <c r="CI15" s="23">
        <v>0</v>
      </c>
      <c r="CJ15" s="23">
        <v>0</v>
      </c>
      <c r="CK15" s="23">
        <v>0</v>
      </c>
      <c r="CL15" s="23">
        <v>0</v>
      </c>
      <c r="CM15" s="23">
        <v>0</v>
      </c>
      <c r="CN15" s="23">
        <v>0</v>
      </c>
      <c r="CO15" s="23">
        <v>0</v>
      </c>
      <c r="CP15" s="23">
        <v>0</v>
      </c>
      <c r="CQ15" s="23">
        <v>1.95</v>
      </c>
    </row>
    <row r="16" spans="1:95" s="23" customFormat="1" x14ac:dyDescent="0.25">
      <c r="A16" s="30" t="str">
        <f>"248"</f>
        <v>248</v>
      </c>
      <c r="B16" s="21" t="s">
        <v>104</v>
      </c>
      <c r="C16" s="22" t="str">
        <f>"30"</f>
        <v>30</v>
      </c>
      <c r="D16" s="22">
        <v>0.32</v>
      </c>
      <c r="E16" s="22">
        <v>0.01</v>
      </c>
      <c r="F16" s="22">
        <v>1.4</v>
      </c>
      <c r="G16" s="22">
        <v>0</v>
      </c>
      <c r="H16" s="22">
        <v>1.97</v>
      </c>
      <c r="I16" s="22">
        <v>21.61</v>
      </c>
      <c r="J16" s="22">
        <v>1.02</v>
      </c>
      <c r="K16" s="22">
        <v>0.05</v>
      </c>
      <c r="L16" s="22">
        <v>1.02</v>
      </c>
      <c r="M16" s="22">
        <v>0</v>
      </c>
      <c r="N16" s="22">
        <v>0.94</v>
      </c>
      <c r="O16" s="22">
        <v>0.9</v>
      </c>
      <c r="P16" s="22">
        <v>0.13</v>
      </c>
      <c r="Q16" s="22">
        <v>0</v>
      </c>
      <c r="R16" s="22">
        <v>0</v>
      </c>
      <c r="S16" s="22">
        <v>0.08</v>
      </c>
      <c r="T16" s="22">
        <v>0.42</v>
      </c>
      <c r="U16" s="22">
        <v>116.58</v>
      </c>
      <c r="V16" s="22">
        <v>28.98</v>
      </c>
      <c r="W16" s="22">
        <v>2.52</v>
      </c>
      <c r="X16" s="22">
        <v>2.23</v>
      </c>
      <c r="Y16" s="22">
        <v>4.5</v>
      </c>
      <c r="Z16" s="22">
        <v>0.1</v>
      </c>
      <c r="AA16" s="22">
        <v>6.73</v>
      </c>
      <c r="AB16" s="22">
        <v>221.78</v>
      </c>
      <c r="AC16" s="22">
        <v>57.41</v>
      </c>
      <c r="AD16" s="22">
        <v>0.08</v>
      </c>
      <c r="AE16" s="22">
        <v>0.01</v>
      </c>
      <c r="AF16" s="22">
        <v>0.01</v>
      </c>
      <c r="AG16" s="22">
        <v>7.0000000000000007E-2</v>
      </c>
      <c r="AH16" s="22">
        <v>0.15</v>
      </c>
      <c r="AI16" s="22">
        <v>0.6</v>
      </c>
      <c r="AJ16" s="23">
        <v>0</v>
      </c>
      <c r="AK16" s="23">
        <v>7.39</v>
      </c>
      <c r="AL16" s="23">
        <v>6.7</v>
      </c>
      <c r="AM16" s="23">
        <v>12.19</v>
      </c>
      <c r="AN16" s="23">
        <v>4.43</v>
      </c>
      <c r="AO16" s="23">
        <v>2.36</v>
      </c>
      <c r="AP16" s="23">
        <v>5.17</v>
      </c>
      <c r="AQ16" s="23">
        <v>1.93</v>
      </c>
      <c r="AR16" s="23">
        <v>7.57</v>
      </c>
      <c r="AS16" s="23">
        <v>5.55</v>
      </c>
      <c r="AT16" s="23">
        <v>6.24</v>
      </c>
      <c r="AU16" s="23">
        <v>7.4</v>
      </c>
      <c r="AV16" s="23">
        <v>3.26</v>
      </c>
      <c r="AW16" s="23">
        <v>5.36</v>
      </c>
      <c r="AX16" s="23">
        <v>46.1</v>
      </c>
      <c r="AY16" s="23">
        <v>0</v>
      </c>
      <c r="AZ16" s="23">
        <v>13.81</v>
      </c>
      <c r="BA16" s="23">
        <v>7.75</v>
      </c>
      <c r="BB16" s="23">
        <v>4.0599999999999996</v>
      </c>
      <c r="BC16" s="23">
        <v>2.94</v>
      </c>
      <c r="BD16" s="23">
        <v>0.06</v>
      </c>
      <c r="BE16" s="23">
        <v>0.01</v>
      </c>
      <c r="BF16" s="23">
        <v>0.01</v>
      </c>
      <c r="BG16" s="23">
        <v>0.03</v>
      </c>
      <c r="BH16" s="23">
        <v>0.04</v>
      </c>
      <c r="BI16" s="23">
        <v>0.13</v>
      </c>
      <c r="BJ16" s="23">
        <v>0</v>
      </c>
      <c r="BK16" s="23">
        <v>0.41</v>
      </c>
      <c r="BL16" s="23">
        <v>0</v>
      </c>
      <c r="BM16" s="23">
        <v>0.13</v>
      </c>
      <c r="BN16" s="23">
        <v>0</v>
      </c>
      <c r="BO16" s="23">
        <v>0</v>
      </c>
      <c r="BP16" s="23">
        <v>0</v>
      </c>
      <c r="BQ16" s="23">
        <v>0</v>
      </c>
      <c r="BR16" s="23">
        <v>0.05</v>
      </c>
      <c r="BS16" s="23">
        <v>0.38</v>
      </c>
      <c r="BT16" s="23">
        <v>0</v>
      </c>
      <c r="BU16" s="23">
        <v>0</v>
      </c>
      <c r="BV16" s="23">
        <v>0.02</v>
      </c>
      <c r="BW16" s="23">
        <v>0</v>
      </c>
      <c r="BX16" s="23">
        <v>0</v>
      </c>
      <c r="BY16" s="23">
        <v>0</v>
      </c>
      <c r="BZ16" s="23">
        <v>0</v>
      </c>
      <c r="CA16" s="23">
        <v>0</v>
      </c>
      <c r="CB16" s="23">
        <v>31.7</v>
      </c>
      <c r="CC16" s="24"/>
      <c r="CD16" s="24"/>
      <c r="CE16" s="23">
        <v>43.69</v>
      </c>
      <c r="CG16" s="23">
        <v>0</v>
      </c>
      <c r="CH16" s="23">
        <v>0</v>
      </c>
      <c r="CI16" s="23">
        <v>0</v>
      </c>
      <c r="CJ16" s="23">
        <v>0</v>
      </c>
      <c r="CK16" s="23">
        <v>0</v>
      </c>
      <c r="CL16" s="23">
        <v>0</v>
      </c>
      <c r="CM16" s="23">
        <v>0</v>
      </c>
      <c r="CN16" s="23">
        <v>0</v>
      </c>
      <c r="CO16" s="23">
        <v>0</v>
      </c>
      <c r="CP16" s="23">
        <v>0.3</v>
      </c>
      <c r="CQ16" s="23">
        <v>0.3</v>
      </c>
    </row>
    <row r="17" spans="1:95" s="23" customFormat="1" x14ac:dyDescent="0.25">
      <c r="A17" s="30" t="str">
        <f>"300"</f>
        <v>300</v>
      </c>
      <c r="B17" s="21" t="s">
        <v>105</v>
      </c>
      <c r="C17" s="22" t="str">
        <f>"200"</f>
        <v>200</v>
      </c>
      <c r="D17" s="22">
        <v>0.08</v>
      </c>
      <c r="E17" s="22">
        <v>0</v>
      </c>
      <c r="F17" s="22">
        <v>0.02</v>
      </c>
      <c r="G17" s="22">
        <v>0.02</v>
      </c>
      <c r="H17" s="22">
        <v>9.14</v>
      </c>
      <c r="I17" s="22">
        <v>35.108615999999998</v>
      </c>
      <c r="J17" s="22">
        <v>0</v>
      </c>
      <c r="K17" s="22">
        <v>0</v>
      </c>
      <c r="L17" s="22">
        <v>0</v>
      </c>
      <c r="M17" s="22">
        <v>0</v>
      </c>
      <c r="N17" s="22">
        <v>9.1</v>
      </c>
      <c r="O17" s="22">
        <v>0</v>
      </c>
      <c r="P17" s="22">
        <v>0.04</v>
      </c>
      <c r="Q17" s="22">
        <v>0</v>
      </c>
      <c r="R17" s="22">
        <v>0</v>
      </c>
      <c r="S17" s="22">
        <v>0</v>
      </c>
      <c r="T17" s="22">
        <v>0.03</v>
      </c>
      <c r="U17" s="22">
        <v>0.1</v>
      </c>
      <c r="V17" s="22">
        <v>0.26</v>
      </c>
      <c r="W17" s="22">
        <v>0.26</v>
      </c>
      <c r="X17" s="22">
        <v>0</v>
      </c>
      <c r="Y17" s="22">
        <v>0</v>
      </c>
      <c r="Z17" s="22">
        <v>0.03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 s="23">
        <v>0</v>
      </c>
      <c r="BF17" s="23">
        <v>0</v>
      </c>
      <c r="BG17" s="23">
        <v>0</v>
      </c>
      <c r="BH17" s="23">
        <v>0</v>
      </c>
      <c r="BI17" s="23">
        <v>0</v>
      </c>
      <c r="BJ17" s="23">
        <v>0</v>
      </c>
      <c r="BK17" s="23">
        <v>0</v>
      </c>
      <c r="BL17" s="23">
        <v>0</v>
      </c>
      <c r="BM17" s="23">
        <v>0</v>
      </c>
      <c r="BN17" s="23">
        <v>0</v>
      </c>
      <c r="BO17" s="23">
        <v>0</v>
      </c>
      <c r="BP17" s="23">
        <v>0</v>
      </c>
      <c r="BQ17" s="23">
        <v>0</v>
      </c>
      <c r="BR17" s="23">
        <v>0</v>
      </c>
      <c r="BS17" s="23">
        <v>0</v>
      </c>
      <c r="BT17" s="23">
        <v>0</v>
      </c>
      <c r="BU17" s="23">
        <v>0</v>
      </c>
      <c r="BV17" s="23">
        <v>0</v>
      </c>
      <c r="BW17" s="23">
        <v>0</v>
      </c>
      <c r="BX17" s="23">
        <v>0</v>
      </c>
      <c r="BY17" s="23">
        <v>0</v>
      </c>
      <c r="BZ17" s="23">
        <v>0</v>
      </c>
      <c r="CA17" s="23">
        <v>0</v>
      </c>
      <c r="CB17" s="23">
        <v>190.04</v>
      </c>
      <c r="CC17" s="24"/>
      <c r="CD17" s="24"/>
      <c r="CE17" s="23">
        <v>0</v>
      </c>
      <c r="CG17" s="23">
        <v>0</v>
      </c>
      <c r="CH17" s="23">
        <v>0</v>
      </c>
      <c r="CI17" s="23">
        <v>0</v>
      </c>
      <c r="CJ17" s="23">
        <v>0</v>
      </c>
      <c r="CK17" s="23">
        <v>0</v>
      </c>
      <c r="CL17" s="23">
        <v>0</v>
      </c>
      <c r="CM17" s="23">
        <v>0</v>
      </c>
      <c r="CN17" s="23">
        <v>0</v>
      </c>
      <c r="CO17" s="23">
        <v>0</v>
      </c>
      <c r="CP17" s="23">
        <v>10</v>
      </c>
      <c r="CQ17" s="23">
        <v>0</v>
      </c>
    </row>
    <row r="18" spans="1:95" s="16" customFormat="1" x14ac:dyDescent="0.25">
      <c r="A18" s="31" t="s">
        <v>173</v>
      </c>
      <c r="B18" s="18" t="s">
        <v>106</v>
      </c>
      <c r="C18" s="19" t="str">
        <f>"200"</f>
        <v>200</v>
      </c>
      <c r="D18" s="19">
        <v>1</v>
      </c>
      <c r="E18" s="19">
        <v>0</v>
      </c>
      <c r="F18" s="19">
        <v>0.2</v>
      </c>
      <c r="G18" s="19">
        <v>0</v>
      </c>
      <c r="H18" s="19">
        <v>20.6</v>
      </c>
      <c r="I18" s="19">
        <v>86.47999999999999</v>
      </c>
      <c r="J18" s="19">
        <v>0</v>
      </c>
      <c r="K18" s="19">
        <v>0</v>
      </c>
      <c r="L18" s="19">
        <v>0</v>
      </c>
      <c r="M18" s="19">
        <v>0</v>
      </c>
      <c r="N18" s="19">
        <v>19.8</v>
      </c>
      <c r="O18" s="19">
        <v>0.4</v>
      </c>
      <c r="P18" s="19">
        <v>0.4</v>
      </c>
      <c r="Q18" s="19">
        <v>0</v>
      </c>
      <c r="R18" s="19">
        <v>0</v>
      </c>
      <c r="S18" s="19">
        <v>1</v>
      </c>
      <c r="T18" s="19">
        <v>0.6</v>
      </c>
      <c r="U18" s="19">
        <v>12</v>
      </c>
      <c r="V18" s="19">
        <v>240</v>
      </c>
      <c r="W18" s="19">
        <v>14</v>
      </c>
      <c r="X18" s="19">
        <v>8</v>
      </c>
      <c r="Y18" s="19">
        <v>14</v>
      </c>
      <c r="Z18" s="19">
        <v>2.8</v>
      </c>
      <c r="AA18" s="19">
        <v>0</v>
      </c>
      <c r="AB18" s="19">
        <v>0</v>
      </c>
      <c r="AC18" s="19">
        <v>0</v>
      </c>
      <c r="AD18" s="19">
        <v>0.2</v>
      </c>
      <c r="AE18" s="19">
        <v>0.02</v>
      </c>
      <c r="AF18" s="19">
        <v>0.02</v>
      </c>
      <c r="AG18" s="19">
        <v>0.2</v>
      </c>
      <c r="AH18" s="19">
        <v>0.4</v>
      </c>
      <c r="AI18" s="19">
        <v>4</v>
      </c>
      <c r="AJ18" s="16">
        <v>0.4</v>
      </c>
      <c r="AK18" s="16">
        <v>16</v>
      </c>
      <c r="AL18" s="16">
        <v>20</v>
      </c>
      <c r="AM18" s="16">
        <v>28</v>
      </c>
      <c r="AN18" s="16">
        <v>28</v>
      </c>
      <c r="AO18" s="16">
        <v>4</v>
      </c>
      <c r="AP18" s="16">
        <v>16</v>
      </c>
      <c r="AQ18" s="16">
        <v>4</v>
      </c>
      <c r="AR18" s="16">
        <v>14</v>
      </c>
      <c r="AS18" s="16">
        <v>26</v>
      </c>
      <c r="AT18" s="16">
        <v>16</v>
      </c>
      <c r="AU18" s="16">
        <v>116</v>
      </c>
      <c r="AV18" s="16">
        <v>10</v>
      </c>
      <c r="AW18" s="16">
        <v>22</v>
      </c>
      <c r="AX18" s="16">
        <v>64</v>
      </c>
      <c r="AY18" s="16">
        <v>0</v>
      </c>
      <c r="AZ18" s="16">
        <v>20</v>
      </c>
      <c r="BA18" s="16">
        <v>24</v>
      </c>
      <c r="BB18" s="16">
        <v>10</v>
      </c>
      <c r="BC18" s="16">
        <v>8</v>
      </c>
      <c r="BD18" s="16">
        <v>0</v>
      </c>
      <c r="BE18" s="16">
        <v>0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176.2</v>
      </c>
      <c r="CC18" s="20"/>
      <c r="CD18" s="20"/>
      <c r="CE18" s="16">
        <v>0</v>
      </c>
      <c r="CG18" s="16">
        <v>2</v>
      </c>
      <c r="CH18" s="16">
        <v>2</v>
      </c>
      <c r="CI18" s="16">
        <v>2</v>
      </c>
      <c r="CJ18" s="16">
        <v>200</v>
      </c>
      <c r="CK18" s="16">
        <v>91</v>
      </c>
      <c r="CL18" s="16">
        <v>145.5</v>
      </c>
      <c r="CM18" s="16">
        <v>0.3</v>
      </c>
      <c r="CN18" s="16">
        <v>0.3</v>
      </c>
      <c r="CO18" s="16">
        <v>0.3</v>
      </c>
      <c r="CP18" s="16">
        <v>0</v>
      </c>
      <c r="CQ18" s="16">
        <v>0</v>
      </c>
    </row>
    <row r="19" spans="1:95" s="27" customFormat="1" x14ac:dyDescent="0.25">
      <c r="A19" s="32"/>
      <c r="B19" s="25" t="s">
        <v>107</v>
      </c>
      <c r="C19" s="26"/>
      <c r="D19" s="26">
        <v>16.670000000000002</v>
      </c>
      <c r="E19" s="26">
        <v>0.09</v>
      </c>
      <c r="F19" s="26">
        <v>22.13</v>
      </c>
      <c r="G19" s="26">
        <v>0.02</v>
      </c>
      <c r="H19" s="26">
        <v>115.5</v>
      </c>
      <c r="I19" s="26">
        <v>707.3</v>
      </c>
      <c r="J19" s="26">
        <v>9.91</v>
      </c>
      <c r="K19" s="26">
        <v>0.43</v>
      </c>
      <c r="L19" s="26">
        <v>9.91</v>
      </c>
      <c r="M19" s="26">
        <v>0</v>
      </c>
      <c r="N19" s="26">
        <v>32.07</v>
      </c>
      <c r="O19" s="26">
        <v>68.540000000000006</v>
      </c>
      <c r="P19" s="26">
        <v>11.84</v>
      </c>
      <c r="Q19" s="26">
        <v>0</v>
      </c>
      <c r="R19" s="26">
        <v>0</v>
      </c>
      <c r="S19" s="26">
        <v>1.2</v>
      </c>
      <c r="T19" s="26">
        <v>5.2</v>
      </c>
      <c r="U19" s="26">
        <v>874.8</v>
      </c>
      <c r="V19" s="26">
        <v>673.46</v>
      </c>
      <c r="W19" s="26">
        <v>52.73</v>
      </c>
      <c r="X19" s="26">
        <v>199.86</v>
      </c>
      <c r="Y19" s="26">
        <v>314.27999999999997</v>
      </c>
      <c r="Z19" s="26">
        <v>9.83</v>
      </c>
      <c r="AA19" s="26">
        <v>97.62</v>
      </c>
      <c r="AB19" s="26">
        <v>286.60000000000002</v>
      </c>
      <c r="AC19" s="26">
        <v>159.86000000000001</v>
      </c>
      <c r="AD19" s="26">
        <v>1.69</v>
      </c>
      <c r="AE19" s="26">
        <v>0.43</v>
      </c>
      <c r="AF19" s="26">
        <v>0.23</v>
      </c>
      <c r="AG19" s="26">
        <v>4.22</v>
      </c>
      <c r="AH19" s="26">
        <v>8.49</v>
      </c>
      <c r="AI19" s="26">
        <v>4.5999999999999996</v>
      </c>
      <c r="AJ19" s="27">
        <v>0.4</v>
      </c>
      <c r="AK19" s="27">
        <v>563.05999999999995</v>
      </c>
      <c r="AL19" s="27">
        <v>448.18</v>
      </c>
      <c r="AM19" s="27">
        <v>723.81</v>
      </c>
      <c r="AN19" s="27">
        <v>517.92999999999995</v>
      </c>
      <c r="AO19" s="27">
        <v>298.58999999999997</v>
      </c>
      <c r="AP19" s="27">
        <v>388.94</v>
      </c>
      <c r="AQ19" s="27">
        <v>173.5</v>
      </c>
      <c r="AR19" s="27">
        <v>563.05999999999995</v>
      </c>
      <c r="AS19" s="27">
        <v>561.53</v>
      </c>
      <c r="AT19" s="27">
        <v>1041.5999999999999</v>
      </c>
      <c r="AU19" s="27">
        <v>1129.48</v>
      </c>
      <c r="AV19" s="27">
        <v>289.02</v>
      </c>
      <c r="AW19" s="27">
        <v>683.39</v>
      </c>
      <c r="AX19" s="27">
        <v>2175.6999999999998</v>
      </c>
      <c r="AY19" s="27">
        <v>0</v>
      </c>
      <c r="AZ19" s="27">
        <v>492.38</v>
      </c>
      <c r="BA19" s="27">
        <v>587.16999999999996</v>
      </c>
      <c r="BB19" s="27">
        <v>408.46</v>
      </c>
      <c r="BC19" s="27">
        <v>311.49</v>
      </c>
      <c r="BD19" s="27">
        <v>0.63</v>
      </c>
      <c r="BE19" s="27">
        <v>0.14000000000000001</v>
      </c>
      <c r="BF19" s="27">
        <v>0.12</v>
      </c>
      <c r="BG19" s="27">
        <v>0.32</v>
      </c>
      <c r="BH19" s="27">
        <v>0.41</v>
      </c>
      <c r="BI19" s="27">
        <v>1.34</v>
      </c>
      <c r="BJ19" s="27">
        <v>0</v>
      </c>
      <c r="BK19" s="27">
        <v>4.66</v>
      </c>
      <c r="BL19" s="27">
        <v>0</v>
      </c>
      <c r="BM19" s="27">
        <v>1.31</v>
      </c>
      <c r="BN19" s="27">
        <v>0.01</v>
      </c>
      <c r="BO19" s="27">
        <v>0</v>
      </c>
      <c r="BP19" s="27">
        <v>0</v>
      </c>
      <c r="BQ19" s="27">
        <v>0</v>
      </c>
      <c r="BR19" s="27">
        <v>0.5</v>
      </c>
      <c r="BS19" s="27">
        <v>4.83</v>
      </c>
      <c r="BT19" s="27">
        <v>0.02</v>
      </c>
      <c r="BU19" s="27">
        <v>0</v>
      </c>
      <c r="BV19" s="27">
        <v>1.1000000000000001</v>
      </c>
      <c r="BW19" s="27">
        <v>0.1</v>
      </c>
      <c r="BX19" s="27">
        <v>0</v>
      </c>
      <c r="BY19" s="27">
        <v>0</v>
      </c>
      <c r="BZ19" s="27">
        <v>0</v>
      </c>
      <c r="CA19" s="27">
        <v>0</v>
      </c>
      <c r="CB19" s="27">
        <v>566.63</v>
      </c>
      <c r="CC19" s="14"/>
      <c r="CD19" s="14">
        <f>$I$19/$I$29*100</f>
        <v>44.15106117353308</v>
      </c>
      <c r="CE19" s="27">
        <v>145.38</v>
      </c>
      <c r="CG19" s="27">
        <v>2</v>
      </c>
      <c r="CH19" s="27">
        <v>2</v>
      </c>
      <c r="CI19" s="27">
        <v>2</v>
      </c>
      <c r="CJ19" s="27">
        <v>200</v>
      </c>
      <c r="CK19" s="27">
        <v>91</v>
      </c>
      <c r="CL19" s="27">
        <v>145.5</v>
      </c>
      <c r="CM19" s="27">
        <v>0.3</v>
      </c>
      <c r="CN19" s="27">
        <v>0.3</v>
      </c>
      <c r="CO19" s="27">
        <v>0.3</v>
      </c>
      <c r="CP19" s="27">
        <v>10.3</v>
      </c>
      <c r="CQ19" s="27">
        <v>2.25</v>
      </c>
    </row>
    <row r="20" spans="1:95" x14ac:dyDescent="0.25">
      <c r="A20" s="29"/>
      <c r="B20" s="17" t="s">
        <v>108</v>
      </c>
    </row>
    <row r="21" spans="1:95" s="23" customFormat="1" x14ac:dyDescent="0.25">
      <c r="A21" s="30" t="str">
        <f>"41"</f>
        <v>41</v>
      </c>
      <c r="B21" s="21" t="s">
        <v>109</v>
      </c>
      <c r="C21" s="33">
        <v>100</v>
      </c>
      <c r="D21" s="22">
        <v>3.55</v>
      </c>
      <c r="E21" s="22">
        <v>1.1399999999999999</v>
      </c>
      <c r="F21" s="22">
        <v>10.48</v>
      </c>
      <c r="G21" s="22">
        <v>0</v>
      </c>
      <c r="H21" s="22">
        <v>9.1300000000000008</v>
      </c>
      <c r="I21" s="22">
        <v>142.19999999999999</v>
      </c>
      <c r="J21" s="22">
        <v>1.04</v>
      </c>
      <c r="K21" s="22">
        <v>3.9</v>
      </c>
      <c r="L21" s="22">
        <v>1.04</v>
      </c>
      <c r="M21" s="22">
        <v>0</v>
      </c>
      <c r="N21" s="22">
        <v>1.23</v>
      </c>
      <c r="O21" s="22">
        <v>3.21</v>
      </c>
      <c r="P21" s="22">
        <v>1.03</v>
      </c>
      <c r="Q21" s="22">
        <v>0</v>
      </c>
      <c r="R21" s="22">
        <v>0</v>
      </c>
      <c r="S21" s="22">
        <v>0.09</v>
      </c>
      <c r="T21" s="22">
        <v>0.79</v>
      </c>
      <c r="U21" s="22">
        <v>92.9</v>
      </c>
      <c r="V21" s="22">
        <v>144.88999999999999</v>
      </c>
      <c r="W21" s="22">
        <v>11.9</v>
      </c>
      <c r="X21" s="22">
        <v>12.1</v>
      </c>
      <c r="Y21" s="22">
        <v>42.15</v>
      </c>
      <c r="Z21" s="22">
        <v>0.49</v>
      </c>
      <c r="AA21" s="22">
        <v>13.5</v>
      </c>
      <c r="AB21" s="22">
        <v>982.61</v>
      </c>
      <c r="AC21" s="22">
        <v>261.85000000000002</v>
      </c>
      <c r="AD21" s="22">
        <v>2.78</v>
      </c>
      <c r="AE21" s="22">
        <v>0.05</v>
      </c>
      <c r="AF21" s="22">
        <v>0.06</v>
      </c>
      <c r="AG21" s="22">
        <v>0.44</v>
      </c>
      <c r="AH21" s="22">
        <v>1.19</v>
      </c>
      <c r="AI21" s="22">
        <v>1.51</v>
      </c>
      <c r="AJ21" s="23">
        <v>0</v>
      </c>
      <c r="AK21" s="23">
        <v>74.760000000000005</v>
      </c>
      <c r="AL21" s="23">
        <v>62.14</v>
      </c>
      <c r="AM21" s="23">
        <v>106.03</v>
      </c>
      <c r="AN21" s="23">
        <v>92.36</v>
      </c>
      <c r="AO21" s="23">
        <v>38.81</v>
      </c>
      <c r="AP21" s="23">
        <v>62.93</v>
      </c>
      <c r="AQ21" s="23">
        <v>22.1</v>
      </c>
      <c r="AR21" s="23">
        <v>66.59</v>
      </c>
      <c r="AS21" s="23">
        <v>76.66</v>
      </c>
      <c r="AT21" s="23">
        <v>102.95</v>
      </c>
      <c r="AU21" s="23">
        <v>131.93</v>
      </c>
      <c r="AV21" s="23">
        <v>33.020000000000003</v>
      </c>
      <c r="AW21" s="23">
        <v>46.41</v>
      </c>
      <c r="AX21" s="23">
        <v>218.37</v>
      </c>
      <c r="AY21" s="23">
        <v>1.18</v>
      </c>
      <c r="AZ21" s="23">
        <v>42.62</v>
      </c>
      <c r="BA21" s="23">
        <v>87.33</v>
      </c>
      <c r="BB21" s="23">
        <v>48.15</v>
      </c>
      <c r="BC21" s="23">
        <v>28.63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0.34</v>
      </c>
      <c r="BL21" s="23">
        <v>0</v>
      </c>
      <c r="BM21" s="23">
        <v>0.22</v>
      </c>
      <c r="BN21" s="23">
        <v>0.02</v>
      </c>
      <c r="BO21" s="23">
        <v>0.04</v>
      </c>
      <c r="BP21" s="23">
        <v>0</v>
      </c>
      <c r="BQ21" s="23">
        <v>0</v>
      </c>
      <c r="BR21" s="23">
        <v>0</v>
      </c>
      <c r="BS21" s="23">
        <v>1.28</v>
      </c>
      <c r="BT21" s="23">
        <v>0</v>
      </c>
      <c r="BU21" s="23">
        <v>0</v>
      </c>
      <c r="BV21" s="23">
        <v>3.56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43.3</v>
      </c>
      <c r="CC21" s="24"/>
      <c r="CD21" s="24"/>
      <c r="CE21" s="23">
        <v>177.27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0.24</v>
      </c>
    </row>
    <row r="22" spans="1:95" s="23" customFormat="1" x14ac:dyDescent="0.25">
      <c r="A22" s="30">
        <v>70</v>
      </c>
      <c r="B22" s="21" t="s">
        <v>110</v>
      </c>
      <c r="C22" s="33">
        <v>250</v>
      </c>
      <c r="D22" s="22">
        <v>2.46</v>
      </c>
      <c r="E22" s="22">
        <v>0.22</v>
      </c>
      <c r="F22" s="22">
        <v>4.91</v>
      </c>
      <c r="G22" s="22">
        <v>0</v>
      </c>
      <c r="H22" s="22">
        <v>17.72</v>
      </c>
      <c r="I22" s="22">
        <v>120.2</v>
      </c>
      <c r="J22" s="22">
        <v>2.7</v>
      </c>
      <c r="K22" s="22">
        <v>0.08</v>
      </c>
      <c r="L22" s="22">
        <v>2.7</v>
      </c>
      <c r="M22" s="22">
        <v>0</v>
      </c>
      <c r="N22" s="22">
        <v>7.21</v>
      </c>
      <c r="O22" s="22">
        <v>4.79</v>
      </c>
      <c r="P22" s="22">
        <v>2.1800000000000002</v>
      </c>
      <c r="Q22" s="22">
        <v>0</v>
      </c>
      <c r="R22" s="22">
        <v>0</v>
      </c>
      <c r="S22" s="22">
        <v>0.5</v>
      </c>
      <c r="T22" s="22">
        <v>1.5</v>
      </c>
      <c r="U22" s="22">
        <v>96.1</v>
      </c>
      <c r="V22" s="22">
        <v>346.02</v>
      </c>
      <c r="W22" s="22">
        <v>33.5</v>
      </c>
      <c r="X22" s="22">
        <v>22.71</v>
      </c>
      <c r="Y22" s="22">
        <v>52.73</v>
      </c>
      <c r="Z22" s="22">
        <v>1.1299999999999999</v>
      </c>
      <c r="AA22" s="22">
        <v>18.53</v>
      </c>
      <c r="AB22" s="22">
        <v>806.41</v>
      </c>
      <c r="AC22" s="22">
        <v>199.13</v>
      </c>
      <c r="AD22" s="22">
        <v>0.22</v>
      </c>
      <c r="AE22" s="22">
        <v>0.05</v>
      </c>
      <c r="AF22" s="22">
        <v>0.05</v>
      </c>
      <c r="AG22" s="22">
        <v>0.54</v>
      </c>
      <c r="AH22" s="22">
        <v>1.0900000000000001</v>
      </c>
      <c r="AI22" s="22">
        <v>3.98</v>
      </c>
      <c r="AJ22" s="23">
        <v>0</v>
      </c>
      <c r="AK22" s="23">
        <v>42.41</v>
      </c>
      <c r="AL22" s="23">
        <v>50.64</v>
      </c>
      <c r="AM22" s="23">
        <v>59.22</v>
      </c>
      <c r="AN22" s="23">
        <v>75.73</v>
      </c>
      <c r="AO22" s="23">
        <v>15.68</v>
      </c>
      <c r="AP22" s="23">
        <v>46.57</v>
      </c>
      <c r="AQ22" s="23">
        <v>15.33</v>
      </c>
      <c r="AR22" s="23">
        <v>42.12</v>
      </c>
      <c r="AS22" s="23">
        <v>45.93</v>
      </c>
      <c r="AT22" s="23">
        <v>97.16</v>
      </c>
      <c r="AU22" s="23">
        <v>221.39</v>
      </c>
      <c r="AV22" s="23">
        <v>14.27</v>
      </c>
      <c r="AW22" s="23">
        <v>37.64</v>
      </c>
      <c r="AX22" s="23">
        <v>248.27</v>
      </c>
      <c r="AY22" s="23">
        <v>0</v>
      </c>
      <c r="AZ22" s="23">
        <v>39.75</v>
      </c>
      <c r="BA22" s="23">
        <v>48.26</v>
      </c>
      <c r="BB22" s="23">
        <v>40.44</v>
      </c>
      <c r="BC22" s="23">
        <v>13.87</v>
      </c>
      <c r="BD22" s="23">
        <v>0.11</v>
      </c>
      <c r="BE22" s="23">
        <v>0.02</v>
      </c>
      <c r="BF22" s="23">
        <v>0.02</v>
      </c>
      <c r="BG22" s="23">
        <v>0.05</v>
      </c>
      <c r="BH22" s="23">
        <v>7.0000000000000007E-2</v>
      </c>
      <c r="BI22" s="23">
        <v>0.22</v>
      </c>
      <c r="BJ22" s="23">
        <v>0</v>
      </c>
      <c r="BK22" s="23">
        <v>0.72</v>
      </c>
      <c r="BL22" s="23">
        <v>0</v>
      </c>
      <c r="BM22" s="23">
        <v>0.22</v>
      </c>
      <c r="BN22" s="23">
        <v>0</v>
      </c>
      <c r="BO22" s="23">
        <v>0</v>
      </c>
      <c r="BP22" s="23">
        <v>0</v>
      </c>
      <c r="BQ22" s="23">
        <v>0</v>
      </c>
      <c r="BR22" s="23">
        <v>0.08</v>
      </c>
      <c r="BS22" s="23">
        <v>0.69</v>
      </c>
      <c r="BT22" s="23">
        <v>0</v>
      </c>
      <c r="BU22" s="23">
        <v>0</v>
      </c>
      <c r="BV22" s="23">
        <v>0.06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271.64</v>
      </c>
      <c r="CC22" s="24"/>
      <c r="CD22" s="24"/>
      <c r="CE22" s="23">
        <v>152.93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1.28</v>
      </c>
      <c r="CQ22" s="23">
        <v>0.16</v>
      </c>
    </row>
    <row r="23" spans="1:95" s="23" customFormat="1" x14ac:dyDescent="0.25">
      <c r="A23" s="30" t="str">
        <f>"146"</f>
        <v>146</v>
      </c>
      <c r="B23" s="21" t="s">
        <v>111</v>
      </c>
      <c r="C23" s="33">
        <v>180</v>
      </c>
      <c r="D23" s="22">
        <v>3.66</v>
      </c>
      <c r="E23" s="22">
        <v>0.68</v>
      </c>
      <c r="F23" s="22">
        <v>5.77</v>
      </c>
      <c r="G23" s="22">
        <v>0</v>
      </c>
      <c r="H23" s="22">
        <v>26.01</v>
      </c>
      <c r="I23" s="22">
        <v>169.2</v>
      </c>
      <c r="J23" s="22">
        <v>3.36</v>
      </c>
      <c r="K23" s="22">
        <v>0.13</v>
      </c>
      <c r="L23" s="22">
        <v>3.36</v>
      </c>
      <c r="M23" s="22">
        <v>0</v>
      </c>
      <c r="N23" s="22">
        <v>2.54</v>
      </c>
      <c r="O23" s="22">
        <v>17.510000000000002</v>
      </c>
      <c r="P23" s="22">
        <v>1.63</v>
      </c>
      <c r="Q23" s="22">
        <v>0</v>
      </c>
      <c r="R23" s="22">
        <v>0</v>
      </c>
      <c r="S23" s="22">
        <v>0.28000000000000003</v>
      </c>
      <c r="T23" s="22">
        <v>2.1</v>
      </c>
      <c r="U23" s="22">
        <v>203.6</v>
      </c>
      <c r="V23" s="22">
        <v>670.7</v>
      </c>
      <c r="W23" s="22">
        <v>37.31</v>
      </c>
      <c r="X23" s="22">
        <v>28.5</v>
      </c>
      <c r="Y23" s="22">
        <v>83.56</v>
      </c>
      <c r="Z23" s="22">
        <v>1.05</v>
      </c>
      <c r="AA23" s="22">
        <v>21.55</v>
      </c>
      <c r="AB23" s="22">
        <v>38.51</v>
      </c>
      <c r="AC23" s="22">
        <v>43.57</v>
      </c>
      <c r="AD23" s="22">
        <v>0.18</v>
      </c>
      <c r="AE23" s="22">
        <v>0.12</v>
      </c>
      <c r="AF23" s="22">
        <v>0.1</v>
      </c>
      <c r="AG23" s="22">
        <v>1.35</v>
      </c>
      <c r="AH23" s="22">
        <v>2.5</v>
      </c>
      <c r="AI23" s="22">
        <v>10.38</v>
      </c>
      <c r="AJ23" s="23">
        <v>0</v>
      </c>
      <c r="AK23" s="23">
        <v>31.44</v>
      </c>
      <c r="AL23" s="23">
        <v>49.47</v>
      </c>
      <c r="AM23" s="23">
        <v>62.63</v>
      </c>
      <c r="AN23" s="23">
        <v>73.73</v>
      </c>
      <c r="AO23" s="23">
        <v>12.61</v>
      </c>
      <c r="AP23" s="23">
        <v>49.72</v>
      </c>
      <c r="AQ23" s="23">
        <v>25.46</v>
      </c>
      <c r="AR23" s="23">
        <v>50.73</v>
      </c>
      <c r="AS23" s="23">
        <v>71.02</v>
      </c>
      <c r="AT23" s="23">
        <v>193.69</v>
      </c>
      <c r="AU23" s="23">
        <v>86.19</v>
      </c>
      <c r="AV23" s="23">
        <v>17.98</v>
      </c>
      <c r="AW23" s="23">
        <v>50.18</v>
      </c>
      <c r="AX23" s="23">
        <v>269.68</v>
      </c>
      <c r="AY23" s="23">
        <v>0</v>
      </c>
      <c r="AZ23" s="23">
        <v>37.67</v>
      </c>
      <c r="BA23" s="23">
        <v>34.25</v>
      </c>
      <c r="BB23" s="23">
        <v>37.47</v>
      </c>
      <c r="BC23" s="23">
        <v>15.97</v>
      </c>
      <c r="BD23" s="23">
        <v>0.18</v>
      </c>
      <c r="BE23" s="23">
        <v>0.04</v>
      </c>
      <c r="BF23" s="23">
        <v>0.03</v>
      </c>
      <c r="BG23" s="23">
        <v>0.09</v>
      </c>
      <c r="BH23" s="23">
        <v>0.11</v>
      </c>
      <c r="BI23" s="23">
        <v>0.37</v>
      </c>
      <c r="BJ23" s="23">
        <v>0</v>
      </c>
      <c r="BK23" s="23">
        <v>1.23</v>
      </c>
      <c r="BL23" s="23">
        <v>0</v>
      </c>
      <c r="BM23" s="23">
        <v>0.37</v>
      </c>
      <c r="BN23" s="23">
        <v>0</v>
      </c>
      <c r="BO23" s="23">
        <v>0</v>
      </c>
      <c r="BP23" s="23">
        <v>0</v>
      </c>
      <c r="BQ23" s="23">
        <v>0</v>
      </c>
      <c r="BR23" s="23">
        <v>0.14000000000000001</v>
      </c>
      <c r="BS23" s="23">
        <v>1.25</v>
      </c>
      <c r="BT23" s="23">
        <v>0</v>
      </c>
      <c r="BU23" s="23">
        <v>0</v>
      </c>
      <c r="BV23" s="23">
        <v>0.15</v>
      </c>
      <c r="BW23" s="23">
        <v>0</v>
      </c>
      <c r="BX23" s="23">
        <v>0</v>
      </c>
      <c r="BY23" s="23">
        <v>0</v>
      </c>
      <c r="BZ23" s="23">
        <v>0</v>
      </c>
      <c r="CA23" s="23">
        <v>0</v>
      </c>
      <c r="CB23" s="23">
        <v>121.68</v>
      </c>
      <c r="CC23" s="24"/>
      <c r="CD23" s="24"/>
      <c r="CE23" s="23">
        <v>27.97</v>
      </c>
      <c r="CG23" s="23">
        <v>0</v>
      </c>
      <c r="CH23" s="23">
        <v>0</v>
      </c>
      <c r="CI23" s="23">
        <v>0</v>
      </c>
      <c r="CJ23" s="23">
        <v>0</v>
      </c>
      <c r="CK23" s="23">
        <v>0</v>
      </c>
      <c r="CL23" s="23">
        <v>0</v>
      </c>
      <c r="CM23" s="23">
        <v>0</v>
      </c>
      <c r="CN23" s="23">
        <v>0</v>
      </c>
      <c r="CO23" s="23">
        <v>0</v>
      </c>
      <c r="CP23" s="23">
        <v>0</v>
      </c>
      <c r="CQ23" s="23">
        <v>0.53</v>
      </c>
    </row>
    <row r="24" spans="1:95" s="23" customFormat="1" ht="31.5" x14ac:dyDescent="0.25">
      <c r="A24" s="30" t="str">
        <f>"136"</f>
        <v>136</v>
      </c>
      <c r="B24" s="21" t="s">
        <v>174</v>
      </c>
      <c r="C24" s="33" t="s">
        <v>188</v>
      </c>
      <c r="D24" s="22">
        <v>10.81</v>
      </c>
      <c r="E24" s="22">
        <v>11.32</v>
      </c>
      <c r="F24" s="22">
        <v>16.739999999999998</v>
      </c>
      <c r="G24" s="22">
        <v>0</v>
      </c>
      <c r="H24" s="22">
        <v>13.57</v>
      </c>
      <c r="I24" s="22">
        <v>247.71</v>
      </c>
      <c r="J24" s="22">
        <v>9.4</v>
      </c>
      <c r="K24" s="22">
        <v>0.39</v>
      </c>
      <c r="L24" s="22">
        <v>9.4</v>
      </c>
      <c r="M24" s="22">
        <v>0</v>
      </c>
      <c r="N24" s="22">
        <v>1.56</v>
      </c>
      <c r="O24" s="22">
        <v>14.21</v>
      </c>
      <c r="P24" s="22">
        <v>1.1200000000000001</v>
      </c>
      <c r="Q24" s="22">
        <v>0</v>
      </c>
      <c r="R24" s="22">
        <v>0</v>
      </c>
      <c r="S24" s="22">
        <v>0.19</v>
      </c>
      <c r="T24" s="22">
        <v>2.2599999999999998</v>
      </c>
      <c r="U24" s="22">
        <v>111.15</v>
      </c>
      <c r="V24" s="22">
        <v>185.6</v>
      </c>
      <c r="W24" s="22">
        <v>22.27</v>
      </c>
      <c r="X24" s="22">
        <v>22.54</v>
      </c>
      <c r="Y24" s="22">
        <v>132.47</v>
      </c>
      <c r="Z24" s="22">
        <v>1.71</v>
      </c>
      <c r="AA24" s="22">
        <v>75.239999999999995</v>
      </c>
      <c r="AB24" s="22">
        <v>214.64</v>
      </c>
      <c r="AC24" s="22">
        <v>145.51</v>
      </c>
      <c r="AD24" s="22">
        <v>0.91</v>
      </c>
      <c r="AE24" s="22">
        <v>7.0000000000000007E-2</v>
      </c>
      <c r="AF24" s="22">
        <v>0.1</v>
      </c>
      <c r="AG24" s="22">
        <v>4.7300000000000004</v>
      </c>
      <c r="AH24" s="22">
        <v>9.4</v>
      </c>
      <c r="AI24" s="22">
        <v>0.53</v>
      </c>
      <c r="AJ24" s="23">
        <v>0</v>
      </c>
      <c r="AK24" s="23">
        <v>8.5</v>
      </c>
      <c r="AL24" s="23">
        <v>7.79</v>
      </c>
      <c r="AM24" s="23">
        <v>14.26</v>
      </c>
      <c r="AN24" s="23">
        <v>5.81</v>
      </c>
      <c r="AO24" s="23">
        <v>2.87</v>
      </c>
      <c r="AP24" s="23">
        <v>6.62</v>
      </c>
      <c r="AQ24" s="23">
        <v>3.38</v>
      </c>
      <c r="AR24" s="23">
        <v>8.67</v>
      </c>
      <c r="AS24" s="23">
        <v>6.52</v>
      </c>
      <c r="AT24" s="23">
        <v>6.84</v>
      </c>
      <c r="AU24" s="23">
        <v>9.08</v>
      </c>
      <c r="AV24" s="23">
        <v>4.3499999999999996</v>
      </c>
      <c r="AW24" s="23">
        <v>5.95</v>
      </c>
      <c r="AX24" s="23">
        <v>48.87</v>
      </c>
      <c r="AY24" s="23">
        <v>0</v>
      </c>
      <c r="AZ24" s="23">
        <v>14.83</v>
      </c>
      <c r="BA24" s="23">
        <v>9.3000000000000007</v>
      </c>
      <c r="BB24" s="23">
        <v>5.34</v>
      </c>
      <c r="BC24" s="23">
        <v>3.14</v>
      </c>
      <c r="BD24" s="23">
        <v>0.27</v>
      </c>
      <c r="BE24" s="23">
        <v>0.06</v>
      </c>
      <c r="BF24" s="23">
        <v>0.05</v>
      </c>
      <c r="BG24" s="23">
        <v>0.14000000000000001</v>
      </c>
      <c r="BH24" s="23">
        <v>0.18</v>
      </c>
      <c r="BI24" s="23">
        <v>0.56999999999999995</v>
      </c>
      <c r="BJ24" s="23">
        <v>0</v>
      </c>
      <c r="BK24" s="23">
        <v>1.8</v>
      </c>
      <c r="BL24" s="23">
        <v>0</v>
      </c>
      <c r="BM24" s="23">
        <v>0.55000000000000004</v>
      </c>
      <c r="BN24" s="23">
        <v>0</v>
      </c>
      <c r="BO24" s="23">
        <v>0</v>
      </c>
      <c r="BP24" s="23">
        <v>0</v>
      </c>
      <c r="BQ24" s="23">
        <v>0</v>
      </c>
      <c r="BR24" s="23">
        <v>0.21</v>
      </c>
      <c r="BS24" s="23">
        <v>1.66</v>
      </c>
      <c r="BT24" s="23">
        <v>0</v>
      </c>
      <c r="BU24" s="23">
        <v>0</v>
      </c>
      <c r="BV24" s="23">
        <v>7.0000000000000007E-2</v>
      </c>
      <c r="BW24" s="23">
        <v>0.01</v>
      </c>
      <c r="BX24" s="23">
        <v>0</v>
      </c>
      <c r="BY24" s="23">
        <v>0</v>
      </c>
      <c r="BZ24" s="23">
        <v>0</v>
      </c>
      <c r="CA24" s="23">
        <v>0</v>
      </c>
      <c r="CB24" s="23">
        <v>104.89</v>
      </c>
      <c r="CC24" s="24"/>
      <c r="CD24" s="24"/>
      <c r="CE24" s="23">
        <v>111.01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0.3</v>
      </c>
      <c r="CQ24" s="23">
        <v>1.2</v>
      </c>
    </row>
    <row r="25" spans="1:95" s="23" customFormat="1" x14ac:dyDescent="0.25">
      <c r="A25" s="30">
        <v>310</v>
      </c>
      <c r="B25" s="21" t="s">
        <v>112</v>
      </c>
      <c r="C25" s="33" t="str">
        <f>"200"</f>
        <v>200</v>
      </c>
      <c r="D25" s="22">
        <v>0.17</v>
      </c>
      <c r="E25" s="22">
        <v>0.17</v>
      </c>
      <c r="F25" s="22">
        <v>0.06</v>
      </c>
      <c r="G25" s="22">
        <v>0</v>
      </c>
      <c r="H25" s="22">
        <v>21.9</v>
      </c>
      <c r="I25" s="22">
        <v>84.45</v>
      </c>
      <c r="J25" s="22">
        <v>0</v>
      </c>
      <c r="K25" s="22">
        <v>0</v>
      </c>
      <c r="L25" s="22">
        <v>0</v>
      </c>
      <c r="M25" s="22">
        <v>0</v>
      </c>
      <c r="N25" s="22">
        <v>30.67</v>
      </c>
      <c r="O25" s="22">
        <v>0.25</v>
      </c>
      <c r="P25" s="22">
        <v>1.3</v>
      </c>
      <c r="Q25" s="22">
        <v>0</v>
      </c>
      <c r="R25" s="22">
        <v>0</v>
      </c>
      <c r="S25" s="22">
        <v>0</v>
      </c>
      <c r="T25" s="22">
        <v>0.38</v>
      </c>
      <c r="U25" s="22">
        <v>0.2</v>
      </c>
      <c r="V25" s="22">
        <v>124.52</v>
      </c>
      <c r="W25" s="22">
        <v>14.19</v>
      </c>
      <c r="X25" s="22">
        <v>8.07</v>
      </c>
      <c r="Y25" s="22">
        <v>10.59</v>
      </c>
      <c r="Z25" s="22">
        <v>0.89</v>
      </c>
      <c r="AA25" s="22">
        <v>0</v>
      </c>
      <c r="AB25" s="22">
        <v>115.34</v>
      </c>
      <c r="AC25" s="22">
        <v>0</v>
      </c>
      <c r="AD25" s="22">
        <v>0</v>
      </c>
      <c r="AE25" s="22">
        <v>0.06</v>
      </c>
      <c r="AF25" s="22">
        <v>0.19</v>
      </c>
      <c r="AG25" s="22">
        <v>0.3</v>
      </c>
      <c r="AH25" s="22">
        <v>0</v>
      </c>
      <c r="AI25" s="22">
        <v>0.11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200.03</v>
      </c>
      <c r="CC25" s="24"/>
      <c r="CD25" s="24"/>
      <c r="CE25" s="23">
        <v>19.22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20</v>
      </c>
      <c r="CQ25" s="23">
        <v>0</v>
      </c>
    </row>
    <row r="26" spans="1:95" s="23" customFormat="1" ht="31.5" x14ac:dyDescent="0.25">
      <c r="A26" s="30" t="str">
        <f>"1.5"</f>
        <v>1.5</v>
      </c>
      <c r="B26" s="21" t="s">
        <v>101</v>
      </c>
      <c r="C26" s="33">
        <v>30</v>
      </c>
      <c r="D26" s="22">
        <v>2.37</v>
      </c>
      <c r="E26" s="22">
        <v>0</v>
      </c>
      <c r="F26" s="22">
        <v>0.3</v>
      </c>
      <c r="G26" s="22">
        <v>0</v>
      </c>
      <c r="H26" s="22">
        <v>15.48</v>
      </c>
      <c r="I26" s="22">
        <v>73.650000000000006</v>
      </c>
      <c r="J26" s="22">
        <v>0.08</v>
      </c>
      <c r="K26" s="22">
        <v>0</v>
      </c>
      <c r="L26" s="22">
        <v>0.08</v>
      </c>
      <c r="M26" s="22">
        <v>0</v>
      </c>
      <c r="N26" s="22">
        <v>0.84</v>
      </c>
      <c r="O26" s="22">
        <v>18.48</v>
      </c>
      <c r="P26" s="22">
        <v>1.32</v>
      </c>
      <c r="Q26" s="22">
        <v>0</v>
      </c>
      <c r="R26" s="22">
        <v>0</v>
      </c>
      <c r="S26" s="22">
        <v>0.12</v>
      </c>
      <c r="T26" s="22">
        <v>0.6</v>
      </c>
      <c r="U26" s="22">
        <v>0</v>
      </c>
      <c r="V26" s="22">
        <v>53.2</v>
      </c>
      <c r="W26" s="22">
        <v>9.1999999999999993</v>
      </c>
      <c r="X26" s="22">
        <v>13.2</v>
      </c>
      <c r="Y26" s="22">
        <v>34.799999999999997</v>
      </c>
      <c r="Z26" s="22">
        <v>0.8</v>
      </c>
      <c r="AA26" s="22">
        <v>0</v>
      </c>
      <c r="AB26" s="22">
        <v>0</v>
      </c>
      <c r="AC26" s="22">
        <v>0</v>
      </c>
      <c r="AD26" s="22">
        <v>0.52</v>
      </c>
      <c r="AE26" s="22">
        <v>0.06</v>
      </c>
      <c r="AF26" s="22">
        <v>0.02</v>
      </c>
      <c r="AG26" s="22">
        <v>0.64</v>
      </c>
      <c r="AH26" s="22">
        <v>1.24</v>
      </c>
      <c r="AI26" s="22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 s="23">
        <v>0</v>
      </c>
      <c r="BF26" s="23">
        <v>0</v>
      </c>
      <c r="BG26" s="23">
        <v>0</v>
      </c>
      <c r="BH26" s="23">
        <v>0</v>
      </c>
      <c r="BI26" s="23">
        <v>0</v>
      </c>
      <c r="BJ26" s="23">
        <v>0</v>
      </c>
      <c r="BK26" s="23">
        <v>0</v>
      </c>
      <c r="BL26" s="23">
        <v>0</v>
      </c>
      <c r="BM26" s="23">
        <v>0</v>
      </c>
      <c r="BN26" s="23">
        <v>0</v>
      </c>
      <c r="BO26" s="23">
        <v>0</v>
      </c>
      <c r="BP26" s="23">
        <v>0</v>
      </c>
      <c r="BQ26" s="23">
        <v>0</v>
      </c>
      <c r="BR26" s="23">
        <v>0</v>
      </c>
      <c r="BS26" s="23">
        <v>0</v>
      </c>
      <c r="BT26" s="23">
        <v>0</v>
      </c>
      <c r="BU26" s="23">
        <v>0</v>
      </c>
      <c r="BV26" s="23">
        <v>0</v>
      </c>
      <c r="BW26" s="23">
        <v>0</v>
      </c>
      <c r="BX26" s="23">
        <v>0</v>
      </c>
      <c r="BY26" s="23">
        <v>0</v>
      </c>
      <c r="BZ26" s="23">
        <v>0</v>
      </c>
      <c r="CA26" s="23">
        <v>0</v>
      </c>
      <c r="CB26" s="23">
        <v>15.08</v>
      </c>
      <c r="CC26" s="24"/>
      <c r="CD26" s="24"/>
      <c r="CE26" s="23">
        <v>0</v>
      </c>
      <c r="CG26" s="23">
        <v>0</v>
      </c>
      <c r="CH26" s="23">
        <v>0</v>
      </c>
      <c r="CI26" s="23">
        <v>0</v>
      </c>
      <c r="CJ26" s="23">
        <v>0</v>
      </c>
      <c r="CK26" s="23">
        <v>0</v>
      </c>
      <c r="CL26" s="23">
        <v>0</v>
      </c>
      <c r="CM26" s="23">
        <v>0</v>
      </c>
      <c r="CN26" s="23">
        <v>0</v>
      </c>
      <c r="CO26" s="23">
        <v>0</v>
      </c>
      <c r="CP26" s="23">
        <v>0</v>
      </c>
      <c r="CQ26" s="23">
        <v>0</v>
      </c>
    </row>
    <row r="27" spans="1:95" s="16" customFormat="1" x14ac:dyDescent="0.25">
      <c r="A27" s="31" t="s">
        <v>158</v>
      </c>
      <c r="B27" s="18" t="s">
        <v>113</v>
      </c>
      <c r="C27" s="37" t="str">
        <f>"30"</f>
        <v>30</v>
      </c>
      <c r="D27" s="19">
        <v>1.98</v>
      </c>
      <c r="E27" s="19">
        <v>0</v>
      </c>
      <c r="F27" s="19">
        <v>0.36</v>
      </c>
      <c r="G27" s="19">
        <v>0</v>
      </c>
      <c r="H27" s="19">
        <v>12.51</v>
      </c>
      <c r="I27" s="19">
        <v>58.01</v>
      </c>
      <c r="J27" s="19">
        <v>0.06</v>
      </c>
      <c r="K27" s="19">
        <v>0</v>
      </c>
      <c r="L27" s="19">
        <v>0.06</v>
      </c>
      <c r="M27" s="19">
        <v>0</v>
      </c>
      <c r="N27" s="19">
        <v>0.36</v>
      </c>
      <c r="O27" s="19">
        <v>9.66</v>
      </c>
      <c r="P27" s="19">
        <v>2.4900000000000002</v>
      </c>
      <c r="Q27" s="19">
        <v>0</v>
      </c>
      <c r="R27" s="19">
        <v>0</v>
      </c>
      <c r="S27" s="19">
        <v>0.3</v>
      </c>
      <c r="T27" s="19">
        <v>0.75</v>
      </c>
      <c r="U27" s="19">
        <v>0</v>
      </c>
      <c r="V27" s="19">
        <v>73.5</v>
      </c>
      <c r="W27" s="19">
        <v>10.5</v>
      </c>
      <c r="X27" s="19">
        <v>14.1</v>
      </c>
      <c r="Y27" s="19">
        <v>47.4</v>
      </c>
      <c r="Z27" s="19">
        <v>1.17</v>
      </c>
      <c r="AA27" s="19">
        <v>0</v>
      </c>
      <c r="AB27" s="19">
        <v>1.5</v>
      </c>
      <c r="AC27" s="19">
        <v>0.3</v>
      </c>
      <c r="AD27" s="19">
        <v>0.42</v>
      </c>
      <c r="AE27" s="19">
        <v>0.05</v>
      </c>
      <c r="AF27" s="19">
        <v>0.02</v>
      </c>
      <c r="AG27" s="19">
        <v>0.21</v>
      </c>
      <c r="AH27" s="19">
        <v>0.6</v>
      </c>
      <c r="AI27" s="19">
        <v>0</v>
      </c>
      <c r="AJ27" s="16">
        <v>0</v>
      </c>
      <c r="AK27" s="16">
        <v>96.6</v>
      </c>
      <c r="AL27" s="16">
        <v>74.400000000000006</v>
      </c>
      <c r="AM27" s="16">
        <v>128.1</v>
      </c>
      <c r="AN27" s="16">
        <v>66.900000000000006</v>
      </c>
      <c r="AO27" s="16">
        <v>27.9</v>
      </c>
      <c r="AP27" s="16">
        <v>59.4</v>
      </c>
      <c r="AQ27" s="16">
        <v>24</v>
      </c>
      <c r="AR27" s="16">
        <v>111.3</v>
      </c>
      <c r="AS27" s="16">
        <v>89.1</v>
      </c>
      <c r="AT27" s="16">
        <v>87.3</v>
      </c>
      <c r="AU27" s="16">
        <v>139.19999999999999</v>
      </c>
      <c r="AV27" s="16">
        <v>37.200000000000003</v>
      </c>
      <c r="AW27" s="16">
        <v>93</v>
      </c>
      <c r="AX27" s="16">
        <v>458.7</v>
      </c>
      <c r="AY27" s="16">
        <v>0</v>
      </c>
      <c r="AZ27" s="16">
        <v>157.80000000000001</v>
      </c>
      <c r="BA27" s="16">
        <v>87.3</v>
      </c>
      <c r="BB27" s="16">
        <v>54</v>
      </c>
      <c r="BC27" s="16">
        <v>39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0</v>
      </c>
      <c r="BJ27" s="16">
        <v>0</v>
      </c>
      <c r="BK27" s="16">
        <v>0.04</v>
      </c>
      <c r="BL27" s="16">
        <v>0</v>
      </c>
      <c r="BM27" s="16">
        <v>0</v>
      </c>
      <c r="BN27" s="16">
        <v>0.01</v>
      </c>
      <c r="BO27" s="16">
        <v>0</v>
      </c>
      <c r="BP27" s="16">
        <v>0</v>
      </c>
      <c r="BQ27" s="16">
        <v>0</v>
      </c>
      <c r="BR27" s="16">
        <v>0</v>
      </c>
      <c r="BS27" s="16">
        <v>0.03</v>
      </c>
      <c r="BT27" s="16">
        <v>0</v>
      </c>
      <c r="BU27" s="16">
        <v>0</v>
      </c>
      <c r="BV27" s="16">
        <v>0.14000000000000001</v>
      </c>
      <c r="BW27" s="16">
        <v>0.02</v>
      </c>
      <c r="BX27" s="16">
        <v>0</v>
      </c>
      <c r="BY27" s="16">
        <v>0</v>
      </c>
      <c r="BZ27" s="16">
        <v>0</v>
      </c>
      <c r="CA27" s="16">
        <v>0</v>
      </c>
      <c r="CB27" s="16">
        <v>14.1</v>
      </c>
      <c r="CC27" s="20"/>
      <c r="CD27" s="20"/>
      <c r="CE27" s="16">
        <v>0.25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</row>
    <row r="28" spans="1:95" s="27" customFormat="1" x14ac:dyDescent="0.25">
      <c r="A28" s="32"/>
      <c r="B28" s="25" t="s">
        <v>114</v>
      </c>
      <c r="C28" s="26"/>
      <c r="D28" s="26">
        <v>24.99</v>
      </c>
      <c r="E28" s="26">
        <v>13.53</v>
      </c>
      <c r="F28" s="26">
        <v>38.619999999999997</v>
      </c>
      <c r="G28" s="26">
        <v>0</v>
      </c>
      <c r="H28" s="26">
        <v>116.3</v>
      </c>
      <c r="I28" s="26">
        <v>894.5</v>
      </c>
      <c r="J28" s="26">
        <v>16.649999999999999</v>
      </c>
      <c r="K28" s="26">
        <v>4.51</v>
      </c>
      <c r="L28" s="26">
        <v>16.649999999999999</v>
      </c>
      <c r="M28" s="26">
        <v>0</v>
      </c>
      <c r="N28" s="26">
        <v>44.4</v>
      </c>
      <c r="O28" s="26">
        <v>68.11</v>
      </c>
      <c r="P28" s="26">
        <v>11.08</v>
      </c>
      <c r="Q28" s="26">
        <v>0</v>
      </c>
      <c r="R28" s="26">
        <v>0</v>
      </c>
      <c r="S28" s="26">
        <v>1.48</v>
      </c>
      <c r="T28" s="26">
        <v>8.39</v>
      </c>
      <c r="U28" s="26">
        <v>503.95</v>
      </c>
      <c r="V28" s="26">
        <v>1598.42</v>
      </c>
      <c r="W28" s="26">
        <v>138.86000000000001</v>
      </c>
      <c r="X28" s="26">
        <v>121.22</v>
      </c>
      <c r="Y28" s="26">
        <v>403.7</v>
      </c>
      <c r="Z28" s="26">
        <v>7.24</v>
      </c>
      <c r="AA28" s="26">
        <v>128.82</v>
      </c>
      <c r="AB28" s="26">
        <v>2159.0100000000002</v>
      </c>
      <c r="AC28" s="26">
        <v>650.36</v>
      </c>
      <c r="AD28" s="26">
        <v>5.04</v>
      </c>
      <c r="AE28" s="26">
        <v>0.46</v>
      </c>
      <c r="AF28" s="26">
        <v>0.56000000000000005</v>
      </c>
      <c r="AG28" s="26">
        <v>8.1999999999999993</v>
      </c>
      <c r="AH28" s="26">
        <v>16.010000000000002</v>
      </c>
      <c r="AI28" s="26">
        <v>16.510000000000002</v>
      </c>
      <c r="AJ28" s="27">
        <v>0</v>
      </c>
      <c r="AK28" s="27">
        <v>253.71</v>
      </c>
      <c r="AL28" s="27">
        <v>244.45</v>
      </c>
      <c r="AM28" s="27">
        <v>370.24</v>
      </c>
      <c r="AN28" s="27">
        <v>314.52999999999997</v>
      </c>
      <c r="AO28" s="27">
        <v>97.86</v>
      </c>
      <c r="AP28" s="27">
        <v>225.25</v>
      </c>
      <c r="AQ28" s="27">
        <v>90.27</v>
      </c>
      <c r="AR28" s="27">
        <v>279.41000000000003</v>
      </c>
      <c r="AS28" s="27">
        <v>289.24</v>
      </c>
      <c r="AT28" s="27">
        <v>487.94</v>
      </c>
      <c r="AU28" s="27">
        <v>587.79</v>
      </c>
      <c r="AV28" s="27">
        <v>106.82</v>
      </c>
      <c r="AW28" s="27">
        <v>233.19</v>
      </c>
      <c r="AX28" s="27">
        <v>1243.8800000000001</v>
      </c>
      <c r="AY28" s="27">
        <v>1.18</v>
      </c>
      <c r="AZ28" s="27">
        <v>292.66000000000003</v>
      </c>
      <c r="BA28" s="27">
        <v>266.44</v>
      </c>
      <c r="BB28" s="27">
        <v>185.39</v>
      </c>
      <c r="BC28" s="27">
        <v>100.61</v>
      </c>
      <c r="BD28" s="27">
        <v>0.55000000000000004</v>
      </c>
      <c r="BE28" s="27">
        <v>0.12</v>
      </c>
      <c r="BF28" s="27">
        <v>0.11</v>
      </c>
      <c r="BG28" s="27">
        <v>0.28000000000000003</v>
      </c>
      <c r="BH28" s="27">
        <v>0.36</v>
      </c>
      <c r="BI28" s="27">
        <v>1.1599999999999999</v>
      </c>
      <c r="BJ28" s="27">
        <v>0</v>
      </c>
      <c r="BK28" s="27">
        <v>4.13</v>
      </c>
      <c r="BL28" s="27">
        <v>0</v>
      </c>
      <c r="BM28" s="27">
        <v>1.36</v>
      </c>
      <c r="BN28" s="27">
        <v>0.02</v>
      </c>
      <c r="BO28" s="27">
        <v>0.04</v>
      </c>
      <c r="BP28" s="27">
        <v>0</v>
      </c>
      <c r="BQ28" s="27">
        <v>0</v>
      </c>
      <c r="BR28" s="27">
        <v>0.43</v>
      </c>
      <c r="BS28" s="27">
        <v>4.91</v>
      </c>
      <c r="BT28" s="27">
        <v>0</v>
      </c>
      <c r="BU28" s="27">
        <v>0</v>
      </c>
      <c r="BV28" s="27">
        <v>3.98</v>
      </c>
      <c r="BW28" s="27">
        <v>0.03</v>
      </c>
      <c r="BX28" s="27">
        <v>0</v>
      </c>
      <c r="BY28" s="27">
        <v>0</v>
      </c>
      <c r="BZ28" s="27">
        <v>0</v>
      </c>
      <c r="CA28" s="27">
        <v>0</v>
      </c>
      <c r="CB28" s="27">
        <v>770.72</v>
      </c>
      <c r="CC28" s="14"/>
      <c r="CD28" s="14">
        <f>$I$28/$I$29*100</f>
        <v>55.83645443196005</v>
      </c>
      <c r="CE28" s="27">
        <v>488.66</v>
      </c>
      <c r="CG28" s="27">
        <v>0</v>
      </c>
      <c r="CH28" s="27">
        <v>0</v>
      </c>
      <c r="CI28" s="27">
        <v>0</v>
      </c>
      <c r="CJ28" s="27">
        <v>0</v>
      </c>
      <c r="CK28" s="27">
        <v>0</v>
      </c>
      <c r="CL28" s="27">
        <v>0</v>
      </c>
      <c r="CM28" s="27">
        <v>0</v>
      </c>
      <c r="CN28" s="27">
        <v>0</v>
      </c>
      <c r="CO28" s="27">
        <v>0</v>
      </c>
      <c r="CP28" s="27">
        <v>21.58</v>
      </c>
      <c r="CQ28" s="27">
        <v>2.13</v>
      </c>
    </row>
    <row r="29" spans="1:95" s="27" customFormat="1" x14ac:dyDescent="0.25">
      <c r="A29" s="32"/>
      <c r="B29" s="25" t="s">
        <v>115</v>
      </c>
      <c r="C29" s="26"/>
      <c r="D29" s="26">
        <v>41.66</v>
      </c>
      <c r="E29" s="26">
        <v>13.62</v>
      </c>
      <c r="F29" s="26">
        <v>60.75</v>
      </c>
      <c r="G29" s="26">
        <v>0.02</v>
      </c>
      <c r="H29" s="26">
        <v>231.8</v>
      </c>
      <c r="I29" s="26">
        <v>1602</v>
      </c>
      <c r="J29" s="26">
        <v>26.56</v>
      </c>
      <c r="K29" s="26">
        <v>4.9400000000000004</v>
      </c>
      <c r="L29" s="26">
        <v>26.56</v>
      </c>
      <c r="M29" s="26">
        <v>0</v>
      </c>
      <c r="N29" s="26">
        <v>76.48</v>
      </c>
      <c r="O29" s="26">
        <v>136.65</v>
      </c>
      <c r="P29" s="26">
        <v>22.92</v>
      </c>
      <c r="Q29" s="26">
        <v>0</v>
      </c>
      <c r="R29" s="26">
        <v>0</v>
      </c>
      <c r="S29" s="26">
        <v>2.68</v>
      </c>
      <c r="T29" s="26">
        <v>13.59</v>
      </c>
      <c r="U29" s="26">
        <v>1378.75</v>
      </c>
      <c r="V29" s="26">
        <v>2271.88</v>
      </c>
      <c r="W29" s="26">
        <v>191.6</v>
      </c>
      <c r="X29" s="26">
        <v>321.08</v>
      </c>
      <c r="Y29" s="26">
        <v>717.97</v>
      </c>
      <c r="Z29" s="26">
        <v>17.079999999999998</v>
      </c>
      <c r="AA29" s="26">
        <v>226.44</v>
      </c>
      <c r="AB29" s="26">
        <v>2445.61</v>
      </c>
      <c r="AC29" s="26">
        <v>810.21</v>
      </c>
      <c r="AD29" s="26">
        <v>6.73</v>
      </c>
      <c r="AE29" s="26">
        <v>0.89</v>
      </c>
      <c r="AF29" s="26">
        <v>0.79</v>
      </c>
      <c r="AG29" s="26">
        <v>12.43</v>
      </c>
      <c r="AH29" s="26">
        <v>24.5</v>
      </c>
      <c r="AI29" s="26">
        <v>21.11</v>
      </c>
      <c r="AJ29" s="27">
        <v>0.4</v>
      </c>
      <c r="AK29" s="27">
        <v>816.77</v>
      </c>
      <c r="AL29" s="27">
        <v>692.63</v>
      </c>
      <c r="AM29" s="27">
        <v>1094.05</v>
      </c>
      <c r="AN29" s="27">
        <v>832.47</v>
      </c>
      <c r="AO29" s="27">
        <v>396.45</v>
      </c>
      <c r="AP29" s="27">
        <v>614.19000000000005</v>
      </c>
      <c r="AQ29" s="27">
        <v>263.76</v>
      </c>
      <c r="AR29" s="27">
        <v>842.47</v>
      </c>
      <c r="AS29" s="27">
        <v>850.77</v>
      </c>
      <c r="AT29" s="27">
        <v>1529.54</v>
      </c>
      <c r="AU29" s="27">
        <v>1717.26</v>
      </c>
      <c r="AV29" s="27">
        <v>395.83</v>
      </c>
      <c r="AW29" s="27">
        <v>916.58</v>
      </c>
      <c r="AX29" s="27">
        <v>3419.58</v>
      </c>
      <c r="AY29" s="27">
        <v>1.18</v>
      </c>
      <c r="AZ29" s="27">
        <v>785.03</v>
      </c>
      <c r="BA29" s="27">
        <v>853.61</v>
      </c>
      <c r="BB29" s="27">
        <v>593.85</v>
      </c>
      <c r="BC29" s="27">
        <v>412.1</v>
      </c>
      <c r="BD29" s="27">
        <v>1.19</v>
      </c>
      <c r="BE29" s="27">
        <v>0.26</v>
      </c>
      <c r="BF29" s="27">
        <v>0.23</v>
      </c>
      <c r="BG29" s="27">
        <v>0.6</v>
      </c>
      <c r="BH29" s="27">
        <v>0.77</v>
      </c>
      <c r="BI29" s="27">
        <v>2.5</v>
      </c>
      <c r="BJ29" s="27">
        <v>0</v>
      </c>
      <c r="BK29" s="27">
        <v>8.7899999999999991</v>
      </c>
      <c r="BL29" s="27">
        <v>0</v>
      </c>
      <c r="BM29" s="27">
        <v>2.67</v>
      </c>
      <c r="BN29" s="27">
        <v>0.03</v>
      </c>
      <c r="BO29" s="27">
        <v>0.04</v>
      </c>
      <c r="BP29" s="27">
        <v>0</v>
      </c>
      <c r="BQ29" s="27">
        <v>0</v>
      </c>
      <c r="BR29" s="27">
        <v>0.94</v>
      </c>
      <c r="BS29" s="27">
        <v>9.74</v>
      </c>
      <c r="BT29" s="27">
        <v>0.02</v>
      </c>
      <c r="BU29" s="27">
        <v>0</v>
      </c>
      <c r="BV29" s="27">
        <v>5.09</v>
      </c>
      <c r="BW29" s="27">
        <v>0.14000000000000001</v>
      </c>
      <c r="BX29" s="27">
        <v>0</v>
      </c>
      <c r="BY29" s="27">
        <v>0</v>
      </c>
      <c r="BZ29" s="27">
        <v>0</v>
      </c>
      <c r="CA29" s="27">
        <v>0</v>
      </c>
      <c r="CB29" s="27">
        <v>1337.34</v>
      </c>
      <c r="CC29" s="14"/>
      <c r="CD29" s="14"/>
      <c r="CE29" s="27">
        <v>634.04</v>
      </c>
      <c r="CG29" s="27">
        <v>2</v>
      </c>
      <c r="CH29" s="27">
        <v>2</v>
      </c>
      <c r="CI29" s="27">
        <v>2</v>
      </c>
      <c r="CJ29" s="27">
        <v>200</v>
      </c>
      <c r="CK29" s="27">
        <v>91</v>
      </c>
      <c r="CL29" s="27">
        <v>145.5</v>
      </c>
      <c r="CM29" s="27">
        <v>0.3</v>
      </c>
      <c r="CN29" s="27">
        <v>0.3</v>
      </c>
      <c r="CO29" s="27">
        <v>0.3</v>
      </c>
      <c r="CP29" s="27">
        <v>31.88</v>
      </c>
      <c r="CQ29" s="27">
        <v>4.37</v>
      </c>
    </row>
    <row r="30" spans="1:95" x14ac:dyDescent="0.25">
      <c r="A30" s="29"/>
      <c r="V30" s="10" t="e">
        <f>V29-#REF!</f>
        <v>#REF!</v>
      </c>
      <c r="W30" s="10" t="e">
        <f>W29-#REF!</f>
        <v>#REF!</v>
      </c>
      <c r="X30" s="10" t="e">
        <f>X29-#REF!</f>
        <v>#REF!</v>
      </c>
      <c r="Y30" s="10" t="e">
        <f>Y29-#REF!</f>
        <v>#REF!</v>
      </c>
      <c r="Z30" s="10" t="e">
        <f>Z29-#REF!</f>
        <v>#REF!</v>
      </c>
      <c r="AA30" s="10" t="e">
        <f>AA29-#REF!</f>
        <v>#REF!</v>
      </c>
      <c r="AB30" s="10" t="e">
        <f>AB29-#REF!</f>
        <v>#REF!</v>
      </c>
      <c r="AC30" s="10" t="e">
        <f>AC29-#REF!</f>
        <v>#REF!</v>
      </c>
      <c r="AD30" s="10" t="e">
        <f>AD29-#REF!</f>
        <v>#REF!</v>
      </c>
      <c r="AE30" s="10" t="e">
        <f>AE29-#REF!</f>
        <v>#REF!</v>
      </c>
      <c r="AF30" s="10" t="e">
        <f>AF29-#REF!</f>
        <v>#REF!</v>
      </c>
      <c r="AI30" s="10" t="e">
        <f>AI29-#REF!</f>
        <v>#REF!</v>
      </c>
      <c r="CI30" s="1" t="e">
        <f>CI29-#REF!</f>
        <v>#REF!</v>
      </c>
      <c r="CL30" s="1" t="e">
        <f>CL29-#REF!</f>
        <v>#REF!</v>
      </c>
      <c r="CO30" s="1" t="e">
        <f>CO29-#REF!</f>
        <v>#REF!</v>
      </c>
    </row>
    <row r="31" spans="1:95" x14ac:dyDescent="0.25">
      <c r="A31" s="29"/>
    </row>
    <row r="32" spans="1:95" x14ac:dyDescent="0.25">
      <c r="A32" s="54" t="s">
        <v>94</v>
      </c>
      <c r="B32" s="45" t="s">
        <v>95</v>
      </c>
      <c r="C32" s="45" t="s">
        <v>73</v>
      </c>
      <c r="D32" s="48" t="s">
        <v>0</v>
      </c>
      <c r="E32" s="49"/>
      <c r="F32" s="48" t="s">
        <v>1</v>
      </c>
      <c r="G32" s="49"/>
      <c r="H32" s="45" t="s">
        <v>74</v>
      </c>
      <c r="I32" s="45" t="s">
        <v>96</v>
      </c>
    </row>
    <row r="33" spans="1:95" x14ac:dyDescent="0.25">
      <c r="A33" s="55"/>
      <c r="B33" s="45"/>
      <c r="C33" s="45"/>
      <c r="D33" s="50"/>
      <c r="E33" s="51"/>
      <c r="F33" s="50"/>
      <c r="G33" s="51"/>
      <c r="H33" s="45"/>
      <c r="I33" s="45"/>
    </row>
    <row r="34" spans="1:95" x14ac:dyDescent="0.25">
      <c r="A34" s="29"/>
      <c r="B34" s="17" t="s">
        <v>116</v>
      </c>
    </row>
    <row r="35" spans="1:95" x14ac:dyDescent="0.25">
      <c r="A35" s="29"/>
      <c r="B35" s="17" t="s">
        <v>100</v>
      </c>
    </row>
    <row r="36" spans="1:95" s="23" customFormat="1" ht="31.5" x14ac:dyDescent="0.25">
      <c r="A36" s="30" t="str">
        <f>"1.5"</f>
        <v>1.5</v>
      </c>
      <c r="B36" s="21" t="s">
        <v>101</v>
      </c>
      <c r="C36" s="33">
        <v>50</v>
      </c>
      <c r="D36" s="22">
        <v>3.95</v>
      </c>
      <c r="E36" s="22">
        <v>0</v>
      </c>
      <c r="F36" s="22">
        <v>0.5</v>
      </c>
      <c r="G36" s="22">
        <v>0</v>
      </c>
      <c r="H36" s="22">
        <v>25.8</v>
      </c>
      <c r="I36" s="22">
        <v>122.8</v>
      </c>
      <c r="J36" s="22">
        <v>0.08</v>
      </c>
      <c r="K36" s="22">
        <v>0</v>
      </c>
      <c r="L36" s="22">
        <v>0.08</v>
      </c>
      <c r="M36" s="22">
        <v>0</v>
      </c>
      <c r="N36" s="22">
        <v>0.84</v>
      </c>
      <c r="O36" s="22">
        <v>18.48</v>
      </c>
      <c r="P36" s="22">
        <v>1.32</v>
      </c>
      <c r="Q36" s="22">
        <v>0</v>
      </c>
      <c r="R36" s="22">
        <v>0</v>
      </c>
      <c r="S36" s="22">
        <v>0.12</v>
      </c>
      <c r="T36" s="22">
        <v>0.6</v>
      </c>
      <c r="U36" s="22">
        <v>0</v>
      </c>
      <c r="V36" s="22">
        <v>53.2</v>
      </c>
      <c r="W36" s="22">
        <v>9.1999999999999993</v>
      </c>
      <c r="X36" s="22">
        <v>13.2</v>
      </c>
      <c r="Y36" s="22">
        <v>34.799999999999997</v>
      </c>
      <c r="Z36" s="22">
        <v>0.8</v>
      </c>
      <c r="AA36" s="22">
        <v>0</v>
      </c>
      <c r="AB36" s="22">
        <v>0</v>
      </c>
      <c r="AC36" s="22">
        <v>0</v>
      </c>
      <c r="AD36" s="22">
        <v>0.52</v>
      </c>
      <c r="AE36" s="22">
        <v>0.06</v>
      </c>
      <c r="AF36" s="22">
        <v>0.02</v>
      </c>
      <c r="AG36" s="22">
        <v>0.64</v>
      </c>
      <c r="AH36" s="22">
        <v>1.24</v>
      </c>
      <c r="AI36" s="22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  <c r="BC36" s="23">
        <v>0</v>
      </c>
      <c r="BD36" s="23">
        <v>0</v>
      </c>
      <c r="BE36" s="23">
        <v>0</v>
      </c>
      <c r="BF36" s="23">
        <v>0</v>
      </c>
      <c r="BG36" s="23">
        <v>0</v>
      </c>
      <c r="BH36" s="23">
        <v>0</v>
      </c>
      <c r="BI36" s="23">
        <v>0</v>
      </c>
      <c r="BJ36" s="23">
        <v>0</v>
      </c>
      <c r="BK36" s="23">
        <v>0</v>
      </c>
      <c r="BL36" s="23">
        <v>0</v>
      </c>
      <c r="BM36" s="23">
        <v>0</v>
      </c>
      <c r="BN36" s="23">
        <v>0</v>
      </c>
      <c r="BO36" s="23">
        <v>0</v>
      </c>
      <c r="BP36" s="23">
        <v>0</v>
      </c>
      <c r="BQ36" s="23">
        <v>0</v>
      </c>
      <c r="BR36" s="23">
        <v>0</v>
      </c>
      <c r="BS36" s="23">
        <v>0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15.08</v>
      </c>
      <c r="CC36" s="24"/>
      <c r="CD36" s="24"/>
      <c r="CE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</row>
    <row r="37" spans="1:95" s="23" customFormat="1" x14ac:dyDescent="0.25">
      <c r="A37" s="30" t="str">
        <f>"227"</f>
        <v>227</v>
      </c>
      <c r="B37" s="21" t="s">
        <v>117</v>
      </c>
      <c r="C37" s="33">
        <v>220</v>
      </c>
      <c r="D37" s="22">
        <v>7.77</v>
      </c>
      <c r="E37" s="22">
        <v>0.02</v>
      </c>
      <c r="F37" s="22">
        <v>5.17</v>
      </c>
      <c r="G37" s="22">
        <v>0</v>
      </c>
      <c r="H37" s="22">
        <v>50.08</v>
      </c>
      <c r="I37" s="22">
        <v>277.3</v>
      </c>
      <c r="J37" s="22">
        <v>2.73</v>
      </c>
      <c r="K37" s="22">
        <v>0.12</v>
      </c>
      <c r="L37" s="22">
        <v>2.73</v>
      </c>
      <c r="M37" s="22">
        <v>0</v>
      </c>
      <c r="N37" s="22">
        <v>1.1499999999999999</v>
      </c>
      <c r="O37" s="22">
        <v>37.76</v>
      </c>
      <c r="P37" s="22">
        <v>2.06</v>
      </c>
      <c r="Q37" s="22">
        <v>0</v>
      </c>
      <c r="R37" s="22">
        <v>0</v>
      </c>
      <c r="S37" s="22">
        <v>0</v>
      </c>
      <c r="T37" s="22">
        <v>0.32</v>
      </c>
      <c r="U37" s="22">
        <v>2.1800000000000002</v>
      </c>
      <c r="V37" s="22">
        <v>66.989999999999995</v>
      </c>
      <c r="W37" s="22">
        <v>10.76</v>
      </c>
      <c r="X37" s="22">
        <v>8.5299999999999994</v>
      </c>
      <c r="Y37" s="22">
        <v>47.2</v>
      </c>
      <c r="Z37" s="22">
        <v>0.86</v>
      </c>
      <c r="AA37" s="22">
        <v>17.22</v>
      </c>
      <c r="AB37" s="22">
        <v>14.79</v>
      </c>
      <c r="AC37" s="22">
        <v>31.77</v>
      </c>
      <c r="AD37" s="22">
        <v>0.97</v>
      </c>
      <c r="AE37" s="22">
        <v>0.08</v>
      </c>
      <c r="AF37" s="22">
        <v>0.02</v>
      </c>
      <c r="AG37" s="22">
        <v>0.59</v>
      </c>
      <c r="AH37" s="22">
        <v>1.79</v>
      </c>
      <c r="AI37" s="22">
        <v>0</v>
      </c>
      <c r="AJ37" s="23">
        <v>0</v>
      </c>
      <c r="AK37" s="23">
        <v>275.45999999999998</v>
      </c>
      <c r="AL37" s="23">
        <v>251.79</v>
      </c>
      <c r="AM37" s="23">
        <v>471.75</v>
      </c>
      <c r="AN37" s="23">
        <v>147.06</v>
      </c>
      <c r="AO37" s="23">
        <v>89.81</v>
      </c>
      <c r="AP37" s="23">
        <v>182.3</v>
      </c>
      <c r="AQ37" s="23">
        <v>59.43</v>
      </c>
      <c r="AR37" s="23">
        <v>292.74</v>
      </c>
      <c r="AS37" s="23">
        <v>193.46</v>
      </c>
      <c r="AT37" s="23">
        <v>233.51</v>
      </c>
      <c r="AU37" s="23">
        <v>199.86</v>
      </c>
      <c r="AV37" s="23">
        <v>117.4</v>
      </c>
      <c r="AW37" s="23">
        <v>204.66</v>
      </c>
      <c r="AX37" s="23">
        <v>1798.34</v>
      </c>
      <c r="AY37" s="23">
        <v>0</v>
      </c>
      <c r="AZ37" s="23">
        <v>566.62</v>
      </c>
      <c r="BA37" s="23">
        <v>293.11</v>
      </c>
      <c r="BB37" s="23">
        <v>146.97</v>
      </c>
      <c r="BC37" s="23">
        <v>116.67</v>
      </c>
      <c r="BD37" s="23">
        <v>0.16</v>
      </c>
      <c r="BE37" s="23">
        <v>0.04</v>
      </c>
      <c r="BF37" s="23">
        <v>0.03</v>
      </c>
      <c r="BG37" s="23">
        <v>0.08</v>
      </c>
      <c r="BH37" s="23">
        <v>0.1</v>
      </c>
      <c r="BI37" s="23">
        <v>0.34</v>
      </c>
      <c r="BJ37" s="23">
        <v>0</v>
      </c>
      <c r="BK37" s="23">
        <v>1.1499999999999999</v>
      </c>
      <c r="BL37" s="23">
        <v>0</v>
      </c>
      <c r="BM37" s="23">
        <v>0.33</v>
      </c>
      <c r="BN37" s="23">
        <v>0</v>
      </c>
      <c r="BO37" s="23">
        <v>0</v>
      </c>
      <c r="BP37" s="23">
        <v>0</v>
      </c>
      <c r="BQ37" s="23">
        <v>0</v>
      </c>
      <c r="BR37" s="23">
        <v>0.13</v>
      </c>
      <c r="BS37" s="23">
        <v>0.98</v>
      </c>
      <c r="BT37" s="23">
        <v>0</v>
      </c>
      <c r="BU37" s="23">
        <v>0</v>
      </c>
      <c r="BV37" s="23">
        <v>0.28999999999999998</v>
      </c>
      <c r="BW37" s="23">
        <v>0.01</v>
      </c>
      <c r="BX37" s="23">
        <v>0</v>
      </c>
      <c r="BY37" s="23">
        <v>0</v>
      </c>
      <c r="BZ37" s="23">
        <v>0</v>
      </c>
      <c r="CA37" s="23">
        <v>0</v>
      </c>
      <c r="CB37" s="23">
        <v>8.75</v>
      </c>
      <c r="CC37" s="24"/>
      <c r="CD37" s="24"/>
      <c r="CE37" s="23">
        <v>19.690000000000001</v>
      </c>
      <c r="CG37" s="23">
        <v>0</v>
      </c>
      <c r="CH37" s="23">
        <v>0</v>
      </c>
      <c r="CI37" s="23">
        <v>0</v>
      </c>
      <c r="CJ37" s="23">
        <v>0</v>
      </c>
      <c r="CK37" s="23">
        <v>0</v>
      </c>
      <c r="CL37" s="23">
        <v>0</v>
      </c>
      <c r="CM37" s="23">
        <v>0</v>
      </c>
      <c r="CN37" s="23">
        <v>0</v>
      </c>
      <c r="CO37" s="23">
        <v>0</v>
      </c>
      <c r="CP37" s="23">
        <v>0</v>
      </c>
      <c r="CQ37" s="23">
        <v>0</v>
      </c>
    </row>
    <row r="38" spans="1:95" s="23" customFormat="1" x14ac:dyDescent="0.25">
      <c r="A38" s="30" t="s">
        <v>189</v>
      </c>
      <c r="B38" s="21" t="s">
        <v>191</v>
      </c>
      <c r="C38" s="33" t="s">
        <v>184</v>
      </c>
      <c r="D38" s="22">
        <v>13.99</v>
      </c>
      <c r="E38" s="22">
        <v>12.12</v>
      </c>
      <c r="F38" s="22">
        <v>13.31</v>
      </c>
      <c r="G38" s="22">
        <v>1.78</v>
      </c>
      <c r="H38" s="22">
        <v>10.8</v>
      </c>
      <c r="I38" s="22">
        <v>217.51</v>
      </c>
      <c r="J38" s="22">
        <v>6.65</v>
      </c>
      <c r="K38" s="22">
        <v>1.51</v>
      </c>
      <c r="L38" s="22">
        <v>1.02</v>
      </c>
      <c r="M38" s="22">
        <v>0</v>
      </c>
      <c r="N38" s="22">
        <v>2.21</v>
      </c>
      <c r="O38" s="22">
        <v>7.05</v>
      </c>
      <c r="P38" s="22">
        <v>0.16</v>
      </c>
      <c r="Q38" s="22">
        <v>0</v>
      </c>
      <c r="R38" s="22">
        <v>0</v>
      </c>
      <c r="S38" s="22">
        <v>0.1</v>
      </c>
      <c r="T38" s="22">
        <v>1.89</v>
      </c>
      <c r="U38" s="22">
        <v>208.35</v>
      </c>
      <c r="V38" s="22">
        <v>158.09</v>
      </c>
      <c r="W38" s="22">
        <v>31.01</v>
      </c>
      <c r="X38" s="22">
        <v>15.56</v>
      </c>
      <c r="Y38" s="22">
        <v>108.7</v>
      </c>
      <c r="Z38" s="22">
        <v>1.59</v>
      </c>
      <c r="AA38" s="22">
        <v>5.73</v>
      </c>
      <c r="AB38" s="22">
        <v>224.14</v>
      </c>
      <c r="AC38" s="22">
        <v>62.61</v>
      </c>
      <c r="AD38" s="22">
        <v>1.34</v>
      </c>
      <c r="AE38" s="22">
        <v>0.03</v>
      </c>
      <c r="AF38" s="22">
        <v>0.09</v>
      </c>
      <c r="AG38" s="22">
        <v>2.66</v>
      </c>
      <c r="AH38" s="22">
        <v>5.97</v>
      </c>
      <c r="AI38" s="22">
        <v>0.27</v>
      </c>
      <c r="AJ38" s="23">
        <v>0</v>
      </c>
      <c r="AK38" s="23">
        <v>725.63</v>
      </c>
      <c r="AL38" s="23">
        <v>570.04</v>
      </c>
      <c r="AM38" s="23">
        <v>1054.29</v>
      </c>
      <c r="AN38" s="23">
        <v>1674.93</v>
      </c>
      <c r="AO38" s="23">
        <v>306.89</v>
      </c>
      <c r="AP38" s="23">
        <v>556.57000000000005</v>
      </c>
      <c r="AQ38" s="23">
        <v>151.26</v>
      </c>
      <c r="AR38" s="23">
        <v>579.79</v>
      </c>
      <c r="AS38" s="23">
        <v>707.52</v>
      </c>
      <c r="AT38" s="23">
        <v>693.97</v>
      </c>
      <c r="AU38" s="23">
        <v>1137.28</v>
      </c>
      <c r="AV38" s="23">
        <v>460.69</v>
      </c>
      <c r="AW38" s="23">
        <v>617.46</v>
      </c>
      <c r="AX38" s="23">
        <v>2221.12</v>
      </c>
      <c r="AY38" s="23">
        <v>179.23</v>
      </c>
      <c r="AZ38" s="23">
        <v>527.15</v>
      </c>
      <c r="BA38" s="23">
        <v>528.77</v>
      </c>
      <c r="BB38" s="23">
        <v>475.88</v>
      </c>
      <c r="BC38" s="23">
        <v>189.15</v>
      </c>
      <c r="BD38" s="23">
        <v>0.05</v>
      </c>
      <c r="BE38" s="23">
        <v>0.01</v>
      </c>
      <c r="BF38" s="23">
        <v>0.01</v>
      </c>
      <c r="BG38" s="23">
        <v>0.02</v>
      </c>
      <c r="BH38" s="23">
        <v>0.03</v>
      </c>
      <c r="BI38" s="23">
        <v>0.1</v>
      </c>
      <c r="BJ38" s="23">
        <v>0</v>
      </c>
      <c r="BK38" s="23">
        <v>0.43</v>
      </c>
      <c r="BL38" s="23">
        <v>0</v>
      </c>
      <c r="BM38" s="23">
        <v>0.16</v>
      </c>
      <c r="BN38" s="23">
        <v>0.01</v>
      </c>
      <c r="BO38" s="23">
        <v>0.01</v>
      </c>
      <c r="BP38" s="23">
        <v>0</v>
      </c>
      <c r="BQ38" s="23">
        <v>0</v>
      </c>
      <c r="BR38" s="23">
        <v>0.04</v>
      </c>
      <c r="BS38" s="23">
        <v>0.7</v>
      </c>
      <c r="BT38" s="23">
        <v>0</v>
      </c>
      <c r="BU38" s="23">
        <v>0</v>
      </c>
      <c r="BV38" s="23">
        <v>1.05</v>
      </c>
      <c r="BW38" s="23">
        <v>0</v>
      </c>
      <c r="BX38" s="23">
        <v>0</v>
      </c>
      <c r="BY38" s="23">
        <v>0</v>
      </c>
      <c r="BZ38" s="23">
        <v>0</v>
      </c>
      <c r="CA38" s="23">
        <v>0</v>
      </c>
      <c r="CB38" s="23">
        <v>102.2</v>
      </c>
      <c r="CC38" s="24"/>
      <c r="CD38" s="24"/>
      <c r="CE38" s="23">
        <v>43.09</v>
      </c>
      <c r="CG38" s="23">
        <v>33.549999999999997</v>
      </c>
      <c r="CH38" s="23">
        <v>19.25</v>
      </c>
      <c r="CI38" s="23">
        <v>26.4</v>
      </c>
      <c r="CJ38" s="23">
        <v>3498.01</v>
      </c>
      <c r="CK38" s="23">
        <v>2097.79</v>
      </c>
      <c r="CL38" s="23">
        <v>2797.9</v>
      </c>
      <c r="CM38" s="23">
        <v>27.31</v>
      </c>
      <c r="CN38" s="23">
        <v>15.66</v>
      </c>
      <c r="CO38" s="23">
        <v>21.49</v>
      </c>
      <c r="CP38" s="23">
        <v>0.3</v>
      </c>
      <c r="CQ38" s="23">
        <v>0.75</v>
      </c>
    </row>
    <row r="39" spans="1:95" s="23" customFormat="1" x14ac:dyDescent="0.25">
      <c r="A39" s="30" t="s">
        <v>160</v>
      </c>
      <c r="B39" s="38" t="s">
        <v>126</v>
      </c>
      <c r="C39" s="33" t="str">
        <f>"200"</f>
        <v>200</v>
      </c>
      <c r="D39" s="39">
        <v>2.86</v>
      </c>
      <c r="E39" s="39">
        <v>3.04</v>
      </c>
      <c r="F39" s="39">
        <v>2.82</v>
      </c>
      <c r="G39" s="39">
        <v>0</v>
      </c>
      <c r="H39" s="39">
        <v>14.91</v>
      </c>
      <c r="I39" s="39">
        <v>93.761910399999991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CC39" s="24"/>
      <c r="CD39" s="24"/>
    </row>
    <row r="40" spans="1:95" s="16" customFormat="1" x14ac:dyDescent="0.25">
      <c r="A40" s="31" t="s">
        <v>198</v>
      </c>
      <c r="B40" s="18" t="s">
        <v>119</v>
      </c>
      <c r="C40" s="19" t="str">
        <f>"100"</f>
        <v>100</v>
      </c>
      <c r="D40" s="19">
        <v>0.4</v>
      </c>
      <c r="E40" s="19">
        <v>0</v>
      </c>
      <c r="F40" s="19">
        <v>0.4</v>
      </c>
      <c r="G40" s="19">
        <v>0.4</v>
      </c>
      <c r="H40" s="19">
        <v>11.6</v>
      </c>
      <c r="I40" s="19">
        <v>48.68</v>
      </c>
      <c r="J40" s="19">
        <v>0.1</v>
      </c>
      <c r="K40" s="19">
        <v>0</v>
      </c>
      <c r="L40" s="19">
        <v>0</v>
      </c>
      <c r="M40" s="19">
        <v>0</v>
      </c>
      <c r="N40" s="19">
        <v>9</v>
      </c>
      <c r="O40" s="19">
        <v>0.8</v>
      </c>
      <c r="P40" s="19">
        <v>1.8</v>
      </c>
      <c r="Q40" s="19">
        <v>0</v>
      </c>
      <c r="R40" s="19">
        <v>0</v>
      </c>
      <c r="S40" s="19">
        <v>0.8</v>
      </c>
      <c r="T40" s="19">
        <v>0.5</v>
      </c>
      <c r="U40" s="19">
        <v>26</v>
      </c>
      <c r="V40" s="19">
        <v>278</v>
      </c>
      <c r="W40" s="19">
        <v>16</v>
      </c>
      <c r="X40" s="19">
        <v>9</v>
      </c>
      <c r="Y40" s="19">
        <v>11</v>
      </c>
      <c r="Z40" s="19">
        <v>2.2000000000000002</v>
      </c>
      <c r="AA40" s="19">
        <v>0</v>
      </c>
      <c r="AB40" s="19">
        <v>30</v>
      </c>
      <c r="AC40" s="19">
        <v>5</v>
      </c>
      <c r="AD40" s="19">
        <v>0.2</v>
      </c>
      <c r="AE40" s="19">
        <v>0.03</v>
      </c>
      <c r="AF40" s="19">
        <v>0.02</v>
      </c>
      <c r="AG40" s="19">
        <v>0.3</v>
      </c>
      <c r="AH40" s="19">
        <v>0.4</v>
      </c>
      <c r="AI40" s="19">
        <v>10</v>
      </c>
      <c r="AJ40" s="16">
        <v>0</v>
      </c>
      <c r="AK40" s="16">
        <v>12</v>
      </c>
      <c r="AL40" s="16">
        <v>13</v>
      </c>
      <c r="AM40" s="16">
        <v>19</v>
      </c>
      <c r="AN40" s="16">
        <v>18</v>
      </c>
      <c r="AO40" s="16">
        <v>3</v>
      </c>
      <c r="AP40" s="16">
        <v>11</v>
      </c>
      <c r="AQ40" s="16">
        <v>3</v>
      </c>
      <c r="AR40" s="16">
        <v>9</v>
      </c>
      <c r="AS40" s="16">
        <v>17</v>
      </c>
      <c r="AT40" s="16">
        <v>10</v>
      </c>
      <c r="AU40" s="16">
        <v>78</v>
      </c>
      <c r="AV40" s="16">
        <v>7</v>
      </c>
      <c r="AW40" s="16">
        <v>14</v>
      </c>
      <c r="AX40" s="16">
        <v>42</v>
      </c>
      <c r="AY40" s="16">
        <v>0</v>
      </c>
      <c r="AZ40" s="16">
        <v>13</v>
      </c>
      <c r="BA40" s="16">
        <v>16</v>
      </c>
      <c r="BB40" s="16">
        <v>6</v>
      </c>
      <c r="BC40" s="16">
        <v>5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86.3</v>
      </c>
      <c r="CC40" s="20"/>
      <c r="CD40" s="20"/>
      <c r="CE40" s="16">
        <v>5</v>
      </c>
      <c r="CG40" s="16">
        <v>2</v>
      </c>
      <c r="CH40" s="16">
        <v>2</v>
      </c>
      <c r="CI40" s="16">
        <v>2</v>
      </c>
      <c r="CJ40" s="16">
        <v>150</v>
      </c>
      <c r="CK40" s="16">
        <v>150</v>
      </c>
      <c r="CL40" s="16">
        <v>150</v>
      </c>
      <c r="CM40" s="16">
        <v>46.8</v>
      </c>
      <c r="CN40" s="16">
        <v>46.8</v>
      </c>
      <c r="CO40" s="16">
        <v>46.8</v>
      </c>
      <c r="CP40" s="16">
        <v>0</v>
      </c>
      <c r="CQ40" s="16">
        <v>0</v>
      </c>
    </row>
    <row r="41" spans="1:95" s="27" customFormat="1" x14ac:dyDescent="0.25">
      <c r="A41" s="32"/>
      <c r="B41" s="25" t="s">
        <v>107</v>
      </c>
      <c r="C41" s="26"/>
      <c r="D41" s="26">
        <v>26.35</v>
      </c>
      <c r="E41" s="26">
        <v>12.15</v>
      </c>
      <c r="F41" s="26">
        <v>19.43</v>
      </c>
      <c r="G41" s="26">
        <v>2.1800000000000002</v>
      </c>
      <c r="H41" s="26">
        <v>107.8</v>
      </c>
      <c r="I41" s="26">
        <v>704.7</v>
      </c>
      <c r="J41" s="26">
        <v>9.56</v>
      </c>
      <c r="K41" s="26">
        <v>1.63</v>
      </c>
      <c r="L41" s="26">
        <v>3.83</v>
      </c>
      <c r="M41" s="26">
        <v>0</v>
      </c>
      <c r="N41" s="26">
        <v>22.51</v>
      </c>
      <c r="O41" s="26">
        <v>64.099999999999994</v>
      </c>
      <c r="P41" s="26">
        <v>5.57</v>
      </c>
      <c r="Q41" s="26">
        <v>0</v>
      </c>
      <c r="R41" s="26">
        <v>0</v>
      </c>
      <c r="S41" s="26">
        <v>1.42</v>
      </c>
      <c r="T41" s="26">
        <v>3.41</v>
      </c>
      <c r="U41" s="26">
        <v>237.4</v>
      </c>
      <c r="V41" s="26">
        <v>566.59</v>
      </c>
      <c r="W41" s="26">
        <v>69.7</v>
      </c>
      <c r="X41" s="26">
        <v>47.02</v>
      </c>
      <c r="Y41" s="26">
        <v>203.04</v>
      </c>
      <c r="Z41" s="26">
        <v>5.52</v>
      </c>
      <c r="AA41" s="26">
        <v>22.95</v>
      </c>
      <c r="AB41" s="26">
        <v>269.49</v>
      </c>
      <c r="AC41" s="26">
        <v>99.52</v>
      </c>
      <c r="AD41" s="26">
        <v>3.05</v>
      </c>
      <c r="AE41" s="26">
        <v>0.2</v>
      </c>
      <c r="AF41" s="26">
        <v>0.16</v>
      </c>
      <c r="AG41" s="26">
        <v>4.1900000000000004</v>
      </c>
      <c r="AH41" s="26">
        <v>9.41</v>
      </c>
      <c r="AI41" s="26">
        <v>11.39</v>
      </c>
      <c r="AJ41" s="27">
        <v>0</v>
      </c>
      <c r="AK41" s="27">
        <v>1013.08</v>
      </c>
      <c r="AL41" s="27">
        <v>834.83</v>
      </c>
      <c r="AM41" s="27">
        <v>1545.04</v>
      </c>
      <c r="AN41" s="27">
        <v>1839.99</v>
      </c>
      <c r="AO41" s="27">
        <v>399.7</v>
      </c>
      <c r="AP41" s="27">
        <v>749.87</v>
      </c>
      <c r="AQ41" s="27">
        <v>213.69</v>
      </c>
      <c r="AR41" s="27">
        <v>881.54</v>
      </c>
      <c r="AS41" s="27">
        <v>917.98</v>
      </c>
      <c r="AT41" s="27">
        <v>937.48</v>
      </c>
      <c r="AU41" s="27">
        <v>1415.14</v>
      </c>
      <c r="AV41" s="27">
        <v>585.09</v>
      </c>
      <c r="AW41" s="27">
        <v>836.12</v>
      </c>
      <c r="AX41" s="27">
        <v>4061.46</v>
      </c>
      <c r="AY41" s="27">
        <v>179.23</v>
      </c>
      <c r="AZ41" s="27">
        <v>1106.77</v>
      </c>
      <c r="BA41" s="27">
        <v>837.87</v>
      </c>
      <c r="BB41" s="27">
        <v>628.85</v>
      </c>
      <c r="BC41" s="27">
        <v>310.82</v>
      </c>
      <c r="BD41" s="27">
        <v>0.21</v>
      </c>
      <c r="BE41" s="27">
        <v>0.05</v>
      </c>
      <c r="BF41" s="27">
        <v>0.04</v>
      </c>
      <c r="BG41" s="27">
        <v>0.1</v>
      </c>
      <c r="BH41" s="27">
        <v>0.13</v>
      </c>
      <c r="BI41" s="27">
        <v>0.43</v>
      </c>
      <c r="BJ41" s="27">
        <v>0</v>
      </c>
      <c r="BK41" s="27">
        <v>1.58</v>
      </c>
      <c r="BL41" s="27">
        <v>0</v>
      </c>
      <c r="BM41" s="27">
        <v>0.49</v>
      </c>
      <c r="BN41" s="27">
        <v>0.01</v>
      </c>
      <c r="BO41" s="27">
        <v>0.01</v>
      </c>
      <c r="BP41" s="27">
        <v>0</v>
      </c>
      <c r="BQ41" s="27">
        <v>0</v>
      </c>
      <c r="BR41" s="27">
        <v>0.16</v>
      </c>
      <c r="BS41" s="27">
        <v>1.68</v>
      </c>
      <c r="BT41" s="27">
        <v>0</v>
      </c>
      <c r="BU41" s="27">
        <v>0</v>
      </c>
      <c r="BV41" s="27">
        <v>1.34</v>
      </c>
      <c r="BW41" s="27">
        <v>0.01</v>
      </c>
      <c r="BX41" s="27">
        <v>0</v>
      </c>
      <c r="BY41" s="27">
        <v>0</v>
      </c>
      <c r="BZ41" s="27">
        <v>0</v>
      </c>
      <c r="CA41" s="27">
        <v>0</v>
      </c>
      <c r="CB41" s="27">
        <v>401.57</v>
      </c>
      <c r="CC41" s="14"/>
      <c r="CD41" s="14">
        <f>$I$41/$I$50*100</f>
        <v>45.40592783505155</v>
      </c>
      <c r="CE41" s="27">
        <v>67.87</v>
      </c>
      <c r="CG41" s="27">
        <v>35.549999999999997</v>
      </c>
      <c r="CH41" s="27">
        <v>21.25</v>
      </c>
      <c r="CI41" s="27">
        <v>28.4</v>
      </c>
      <c r="CJ41" s="27">
        <v>3648.01</v>
      </c>
      <c r="CK41" s="27">
        <v>2247.79</v>
      </c>
      <c r="CL41" s="27">
        <v>2947.9</v>
      </c>
      <c r="CM41" s="27">
        <v>74.11</v>
      </c>
      <c r="CN41" s="27">
        <v>62.46</v>
      </c>
      <c r="CO41" s="27">
        <v>68.290000000000006</v>
      </c>
      <c r="CP41" s="27">
        <v>10.3</v>
      </c>
      <c r="CQ41" s="27">
        <v>0.75</v>
      </c>
    </row>
    <row r="42" spans="1:95" x14ac:dyDescent="0.25">
      <c r="A42" s="29"/>
      <c r="B42" s="17" t="s">
        <v>108</v>
      </c>
      <c r="C42" s="43"/>
    </row>
    <row r="43" spans="1:95" s="16" customFormat="1" x14ac:dyDescent="0.25">
      <c r="A43" s="31">
        <v>32</v>
      </c>
      <c r="B43" s="18" t="s">
        <v>120</v>
      </c>
      <c r="C43" s="37">
        <v>100</v>
      </c>
      <c r="D43" s="19">
        <v>1.74</v>
      </c>
      <c r="E43" s="19">
        <v>0</v>
      </c>
      <c r="F43" s="19">
        <v>7.4</v>
      </c>
      <c r="G43" s="19">
        <v>0</v>
      </c>
      <c r="H43" s="19">
        <v>9.89</v>
      </c>
      <c r="I43" s="19">
        <v>107.6</v>
      </c>
      <c r="J43" s="19">
        <v>0.62</v>
      </c>
      <c r="K43" s="19">
        <v>3.24</v>
      </c>
      <c r="L43" s="19">
        <v>0.62</v>
      </c>
      <c r="M43" s="19">
        <v>0</v>
      </c>
      <c r="N43" s="19">
        <v>4.17</v>
      </c>
      <c r="O43" s="19">
        <v>0.28999999999999998</v>
      </c>
      <c r="P43" s="19">
        <v>1.48</v>
      </c>
      <c r="Q43" s="19">
        <v>0</v>
      </c>
      <c r="R43" s="19">
        <v>0</v>
      </c>
      <c r="S43" s="19">
        <v>0.14000000000000001</v>
      </c>
      <c r="T43" s="19">
        <v>1.24</v>
      </c>
      <c r="U43" s="19">
        <v>226.41</v>
      </c>
      <c r="V43" s="19">
        <v>149.33000000000001</v>
      </c>
      <c r="W43" s="19">
        <v>20.04</v>
      </c>
      <c r="X43" s="19">
        <v>12.52</v>
      </c>
      <c r="Y43" s="19">
        <v>27.2</v>
      </c>
      <c r="Z43" s="19">
        <v>0.68</v>
      </c>
      <c r="AA43" s="19">
        <v>0</v>
      </c>
      <c r="AB43" s="19">
        <v>25.77</v>
      </c>
      <c r="AC43" s="19">
        <v>5.54</v>
      </c>
      <c r="AD43" s="19">
        <v>2.2599999999999998</v>
      </c>
      <c r="AE43" s="19">
        <v>0.02</v>
      </c>
      <c r="AF43" s="19">
        <v>0.03</v>
      </c>
      <c r="AG43" s="19">
        <v>0.18</v>
      </c>
      <c r="AH43" s="19">
        <v>0.4</v>
      </c>
      <c r="AI43" s="19">
        <v>2.75</v>
      </c>
      <c r="AJ43" s="16">
        <v>0</v>
      </c>
      <c r="AK43" s="16">
        <v>22.96</v>
      </c>
      <c r="AL43" s="16">
        <v>25.99</v>
      </c>
      <c r="AM43" s="16">
        <v>29.02</v>
      </c>
      <c r="AN43" s="16">
        <v>39.85</v>
      </c>
      <c r="AO43" s="16">
        <v>8.66</v>
      </c>
      <c r="AP43" s="16">
        <v>22.96</v>
      </c>
      <c r="AQ43" s="16">
        <v>5.63</v>
      </c>
      <c r="AR43" s="16">
        <v>19.489999999999998</v>
      </c>
      <c r="AS43" s="16">
        <v>17.329999999999998</v>
      </c>
      <c r="AT43" s="16">
        <v>31.62</v>
      </c>
      <c r="AU43" s="16">
        <v>142.07</v>
      </c>
      <c r="AV43" s="16">
        <v>6.07</v>
      </c>
      <c r="AW43" s="16">
        <v>16.46</v>
      </c>
      <c r="AX43" s="16">
        <v>118.69</v>
      </c>
      <c r="AY43" s="16">
        <v>0</v>
      </c>
      <c r="AZ43" s="16">
        <v>20.36</v>
      </c>
      <c r="BA43" s="16">
        <v>27.29</v>
      </c>
      <c r="BB43" s="16">
        <v>21.66</v>
      </c>
      <c r="BC43" s="16">
        <v>6.5</v>
      </c>
      <c r="BD43" s="16">
        <v>0</v>
      </c>
      <c r="BE43" s="16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6">
        <v>0.27</v>
      </c>
      <c r="BL43" s="16">
        <v>0</v>
      </c>
      <c r="BM43" s="16">
        <v>0.18</v>
      </c>
      <c r="BN43" s="16">
        <v>0.01</v>
      </c>
      <c r="BO43" s="16">
        <v>0.03</v>
      </c>
      <c r="BP43" s="16">
        <v>0</v>
      </c>
      <c r="BQ43" s="16">
        <v>0</v>
      </c>
      <c r="BR43" s="16">
        <v>0</v>
      </c>
      <c r="BS43" s="16">
        <v>1.04</v>
      </c>
      <c r="BT43" s="16">
        <v>0</v>
      </c>
      <c r="BU43" s="16">
        <v>0</v>
      </c>
      <c r="BV43" s="16">
        <v>2.94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56.92</v>
      </c>
      <c r="CC43" s="20"/>
      <c r="CD43" s="20"/>
      <c r="CE43" s="16">
        <v>4.29</v>
      </c>
      <c r="CG43" s="16">
        <v>0</v>
      </c>
      <c r="CH43" s="16">
        <v>0</v>
      </c>
      <c r="CI43" s="16">
        <v>0</v>
      </c>
      <c r="CJ43" s="16">
        <v>0</v>
      </c>
      <c r="CK43" s="16">
        <v>0</v>
      </c>
      <c r="CL43" s="16">
        <v>0</v>
      </c>
      <c r="CM43" s="16">
        <v>0</v>
      </c>
      <c r="CN43" s="16">
        <v>0</v>
      </c>
      <c r="CO43" s="16">
        <v>0</v>
      </c>
      <c r="CP43" s="16">
        <v>0</v>
      </c>
      <c r="CQ43" s="16">
        <v>0.24</v>
      </c>
    </row>
    <row r="44" spans="1:95" s="23" customFormat="1" x14ac:dyDescent="0.25">
      <c r="A44" s="30" t="str">
        <f>"56"</f>
        <v>56</v>
      </c>
      <c r="B44" s="21" t="s">
        <v>121</v>
      </c>
      <c r="C44" s="33">
        <v>250</v>
      </c>
      <c r="D44" s="22">
        <v>2.4</v>
      </c>
      <c r="E44" s="22">
        <v>0.22</v>
      </c>
      <c r="F44" s="22">
        <v>5.01</v>
      </c>
      <c r="G44" s="22">
        <v>0</v>
      </c>
      <c r="H44" s="22">
        <v>17.5</v>
      </c>
      <c r="I44" s="22">
        <v>123.1</v>
      </c>
      <c r="J44" s="22">
        <v>2.74</v>
      </c>
      <c r="K44" s="22">
        <v>0.08</v>
      </c>
      <c r="L44" s="22">
        <v>2.74</v>
      </c>
      <c r="M44" s="22">
        <v>0</v>
      </c>
      <c r="N44" s="22">
        <v>1.97</v>
      </c>
      <c r="O44" s="22">
        <v>10.61</v>
      </c>
      <c r="P44" s="22">
        <v>1.42</v>
      </c>
      <c r="Q44" s="22">
        <v>0</v>
      </c>
      <c r="R44" s="22">
        <v>0</v>
      </c>
      <c r="S44" s="22">
        <v>0.3</v>
      </c>
      <c r="T44" s="22">
        <v>1.6</v>
      </c>
      <c r="U44" s="22">
        <v>106.03</v>
      </c>
      <c r="V44" s="22">
        <v>349.21</v>
      </c>
      <c r="W44" s="22">
        <v>19.29</v>
      </c>
      <c r="X44" s="22">
        <v>18.600000000000001</v>
      </c>
      <c r="Y44" s="22">
        <v>54.75</v>
      </c>
      <c r="Z44" s="22">
        <v>0.7</v>
      </c>
      <c r="AA44" s="22">
        <v>18.53</v>
      </c>
      <c r="AB44" s="22">
        <v>794.05</v>
      </c>
      <c r="AC44" s="22">
        <v>196.1</v>
      </c>
      <c r="AD44" s="22">
        <v>0.22</v>
      </c>
      <c r="AE44" s="22">
        <v>0.06</v>
      </c>
      <c r="AF44" s="22">
        <v>0.05</v>
      </c>
      <c r="AG44" s="22">
        <v>0.77</v>
      </c>
      <c r="AH44" s="22">
        <v>1.41</v>
      </c>
      <c r="AI44" s="22">
        <v>5.37</v>
      </c>
      <c r="AJ44" s="23">
        <v>0</v>
      </c>
      <c r="AK44" s="23">
        <v>32.03</v>
      </c>
      <c r="AL44" s="23">
        <v>38.35</v>
      </c>
      <c r="AM44" s="23">
        <v>51.35</v>
      </c>
      <c r="AN44" s="23">
        <v>48.82</v>
      </c>
      <c r="AO44" s="23">
        <v>11.16</v>
      </c>
      <c r="AP44" s="23">
        <v>33.770000000000003</v>
      </c>
      <c r="AQ44" s="23">
        <v>16.45</v>
      </c>
      <c r="AR44" s="23">
        <v>43.53</v>
      </c>
      <c r="AS44" s="23">
        <v>49.02</v>
      </c>
      <c r="AT44" s="23">
        <v>104.34</v>
      </c>
      <c r="AU44" s="23">
        <v>72.900000000000006</v>
      </c>
      <c r="AV44" s="23">
        <v>15.26</v>
      </c>
      <c r="AW44" s="23">
        <v>36.659999999999997</v>
      </c>
      <c r="AX44" s="23">
        <v>264.87</v>
      </c>
      <c r="AY44" s="23">
        <v>0</v>
      </c>
      <c r="AZ44" s="23">
        <v>56.18</v>
      </c>
      <c r="BA44" s="23">
        <v>34.15</v>
      </c>
      <c r="BB44" s="23">
        <v>27.33</v>
      </c>
      <c r="BC44" s="23">
        <v>14.81</v>
      </c>
      <c r="BD44" s="23">
        <v>0.11</v>
      </c>
      <c r="BE44" s="23">
        <v>0.02</v>
      </c>
      <c r="BF44" s="23">
        <v>0.02</v>
      </c>
      <c r="BG44" s="23">
        <v>0.05</v>
      </c>
      <c r="BH44" s="23">
        <v>7.0000000000000007E-2</v>
      </c>
      <c r="BI44" s="23">
        <v>0.22</v>
      </c>
      <c r="BJ44" s="23">
        <v>0</v>
      </c>
      <c r="BK44" s="23">
        <v>0.74</v>
      </c>
      <c r="BL44" s="23">
        <v>0</v>
      </c>
      <c r="BM44" s="23">
        <v>0.22</v>
      </c>
      <c r="BN44" s="23">
        <v>0</v>
      </c>
      <c r="BO44" s="23">
        <v>0</v>
      </c>
      <c r="BP44" s="23">
        <v>0</v>
      </c>
      <c r="BQ44" s="23">
        <v>0</v>
      </c>
      <c r="BR44" s="23">
        <v>0.08</v>
      </c>
      <c r="BS44" s="23">
        <v>0.73</v>
      </c>
      <c r="BT44" s="23">
        <v>0</v>
      </c>
      <c r="BU44" s="23">
        <v>0</v>
      </c>
      <c r="BV44" s="23">
        <v>0.09</v>
      </c>
      <c r="BW44" s="23">
        <v>0</v>
      </c>
      <c r="BX44" s="23">
        <v>0</v>
      </c>
      <c r="BY44" s="23">
        <v>0</v>
      </c>
      <c r="BZ44" s="23">
        <v>0</v>
      </c>
      <c r="CA44" s="23">
        <v>0</v>
      </c>
      <c r="CB44" s="23">
        <v>227.58</v>
      </c>
      <c r="CC44" s="24"/>
      <c r="CD44" s="24"/>
      <c r="CE44" s="23">
        <v>150.87</v>
      </c>
      <c r="CG44" s="23">
        <v>0</v>
      </c>
      <c r="CH44" s="23">
        <v>0</v>
      </c>
      <c r="CI44" s="23">
        <v>0</v>
      </c>
      <c r="CJ44" s="23">
        <v>0</v>
      </c>
      <c r="CK44" s="23">
        <v>0</v>
      </c>
      <c r="CL44" s="23">
        <v>0</v>
      </c>
      <c r="CM44" s="23">
        <v>0</v>
      </c>
      <c r="CN44" s="23">
        <v>0</v>
      </c>
      <c r="CO44" s="23">
        <v>0</v>
      </c>
      <c r="CP44" s="23">
        <v>0</v>
      </c>
      <c r="CQ44" s="23">
        <v>0.27</v>
      </c>
    </row>
    <row r="45" spans="1:95" s="23" customFormat="1" x14ac:dyDescent="0.25">
      <c r="A45" s="30" t="str">
        <f>"101"</f>
        <v>101</v>
      </c>
      <c r="B45" s="21" t="s">
        <v>122</v>
      </c>
      <c r="C45" s="33">
        <v>230</v>
      </c>
      <c r="D45" s="22">
        <v>23.25</v>
      </c>
      <c r="E45" s="22">
        <v>15.91</v>
      </c>
      <c r="F45" s="22">
        <v>23.22</v>
      </c>
      <c r="G45" s="22">
        <v>0</v>
      </c>
      <c r="H45" s="22">
        <v>25.29</v>
      </c>
      <c r="I45" s="22">
        <v>398.4</v>
      </c>
      <c r="J45" s="22">
        <v>0</v>
      </c>
      <c r="K45" s="22">
        <v>0</v>
      </c>
      <c r="L45" s="22">
        <v>0</v>
      </c>
      <c r="M45" s="22">
        <v>0</v>
      </c>
      <c r="N45" s="22">
        <v>3.9</v>
      </c>
      <c r="O45" s="22">
        <v>13.73</v>
      </c>
      <c r="P45" s="22">
        <v>2.16</v>
      </c>
      <c r="Q45" s="22">
        <v>0</v>
      </c>
      <c r="R45" s="22">
        <v>0</v>
      </c>
      <c r="S45" s="22">
        <v>0</v>
      </c>
      <c r="T45" s="22">
        <v>2.77</v>
      </c>
      <c r="U45" s="22">
        <v>184.94</v>
      </c>
      <c r="V45" s="22">
        <v>849.16</v>
      </c>
      <c r="W45" s="22">
        <v>27.49</v>
      </c>
      <c r="X45" s="22">
        <v>44.51</v>
      </c>
      <c r="Y45" s="22">
        <v>230.85</v>
      </c>
      <c r="Z45" s="22">
        <v>3.4</v>
      </c>
      <c r="AA45" s="22">
        <v>0</v>
      </c>
      <c r="AB45" s="22">
        <v>45.08</v>
      </c>
      <c r="AC45" s="22">
        <v>0</v>
      </c>
      <c r="AD45" s="22">
        <v>0</v>
      </c>
      <c r="AE45" s="22">
        <v>0.1</v>
      </c>
      <c r="AF45" s="22">
        <v>0.14000000000000001</v>
      </c>
      <c r="AG45" s="22">
        <v>4.1399999999999997</v>
      </c>
      <c r="AH45" s="22">
        <v>0</v>
      </c>
      <c r="AI45" s="22">
        <v>2.44</v>
      </c>
      <c r="AJ45" s="23">
        <v>0</v>
      </c>
      <c r="AK45" s="23">
        <v>0</v>
      </c>
      <c r="AL45" s="23">
        <v>0</v>
      </c>
      <c r="AM45" s="23">
        <v>0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3">
        <v>0</v>
      </c>
      <c r="BH45" s="23">
        <v>0</v>
      </c>
      <c r="BI45" s="23">
        <v>0</v>
      </c>
      <c r="BJ45" s="23">
        <v>0</v>
      </c>
      <c r="BK45" s="23">
        <v>0</v>
      </c>
      <c r="BL45" s="23">
        <v>0</v>
      </c>
      <c r="BM45" s="23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4"/>
      <c r="CD45" s="24"/>
      <c r="CE45" s="23">
        <v>7.51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0.4</v>
      </c>
    </row>
    <row r="46" spans="1:95" s="23" customFormat="1" x14ac:dyDescent="0.25">
      <c r="A46" s="30" t="str">
        <f>"301"</f>
        <v>301</v>
      </c>
      <c r="B46" s="21" t="s">
        <v>199</v>
      </c>
      <c r="C46" s="22" t="str">
        <f>"200"</f>
        <v>200</v>
      </c>
      <c r="D46" s="22">
        <v>1.55</v>
      </c>
      <c r="E46" s="22">
        <v>1.45</v>
      </c>
      <c r="F46" s="22">
        <v>1.45</v>
      </c>
      <c r="G46" s="22">
        <v>0</v>
      </c>
      <c r="H46" s="22">
        <v>11.36</v>
      </c>
      <c r="I46" s="22">
        <v>62.405579999999993</v>
      </c>
      <c r="J46" s="22">
        <v>1</v>
      </c>
      <c r="K46" s="22">
        <v>0</v>
      </c>
      <c r="L46" s="22">
        <v>1</v>
      </c>
      <c r="M46" s="22">
        <v>0</v>
      </c>
      <c r="N46" s="22">
        <v>11.26</v>
      </c>
      <c r="O46" s="22">
        <v>0</v>
      </c>
      <c r="P46" s="22">
        <v>0.1</v>
      </c>
      <c r="Q46" s="22">
        <v>0</v>
      </c>
      <c r="R46" s="22">
        <v>0</v>
      </c>
      <c r="S46" s="22">
        <v>0.05</v>
      </c>
      <c r="T46" s="22">
        <v>0.42</v>
      </c>
      <c r="U46" s="22">
        <v>25.1</v>
      </c>
      <c r="V46" s="22">
        <v>64.5</v>
      </c>
      <c r="W46" s="22">
        <v>53.06</v>
      </c>
      <c r="X46" s="22">
        <v>6.09</v>
      </c>
      <c r="Y46" s="22">
        <v>39.15</v>
      </c>
      <c r="Z46" s="22">
        <v>7.0000000000000007E-2</v>
      </c>
      <c r="AA46" s="22">
        <v>6</v>
      </c>
      <c r="AB46" s="22">
        <v>4</v>
      </c>
      <c r="AC46" s="22">
        <v>11</v>
      </c>
      <c r="AD46" s="22">
        <v>0</v>
      </c>
      <c r="AE46" s="22">
        <v>0.01</v>
      </c>
      <c r="AF46" s="22">
        <v>0.06</v>
      </c>
      <c r="AG46" s="22">
        <v>0.04</v>
      </c>
      <c r="AH46" s="22">
        <v>0.4</v>
      </c>
      <c r="AI46" s="22">
        <v>0.26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184.3</v>
      </c>
      <c r="CC46" s="24"/>
      <c r="CD46" s="24"/>
      <c r="CE46" s="23">
        <v>6.67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10</v>
      </c>
      <c r="CQ46" s="23">
        <v>0</v>
      </c>
    </row>
    <row r="47" spans="1:95" s="23" customFormat="1" ht="31.5" x14ac:dyDescent="0.25">
      <c r="A47" s="30" t="str">
        <f>"1.5"</f>
        <v>1.5</v>
      </c>
      <c r="B47" s="21" t="s">
        <v>101</v>
      </c>
      <c r="C47" s="22" t="str">
        <f>"40"</f>
        <v>40</v>
      </c>
      <c r="D47" s="22">
        <v>3.16</v>
      </c>
      <c r="E47" s="22">
        <v>0</v>
      </c>
      <c r="F47" s="22">
        <v>0.4</v>
      </c>
      <c r="G47" s="22">
        <v>0</v>
      </c>
      <c r="H47" s="22">
        <v>20.64</v>
      </c>
      <c r="I47" s="22">
        <v>98.2</v>
      </c>
      <c r="J47" s="22">
        <v>0.08</v>
      </c>
      <c r="K47" s="22">
        <v>0</v>
      </c>
      <c r="L47" s="22">
        <v>0.08</v>
      </c>
      <c r="M47" s="22">
        <v>0</v>
      </c>
      <c r="N47" s="22">
        <v>0.84</v>
      </c>
      <c r="O47" s="22">
        <v>18.48</v>
      </c>
      <c r="P47" s="22">
        <v>1.32</v>
      </c>
      <c r="Q47" s="22">
        <v>0</v>
      </c>
      <c r="R47" s="22">
        <v>0</v>
      </c>
      <c r="S47" s="22">
        <v>0.12</v>
      </c>
      <c r="T47" s="22">
        <v>0.6</v>
      </c>
      <c r="U47" s="22">
        <v>0</v>
      </c>
      <c r="V47" s="22">
        <v>53.2</v>
      </c>
      <c r="W47" s="22">
        <v>9.1999999999999993</v>
      </c>
      <c r="X47" s="22">
        <v>13.2</v>
      </c>
      <c r="Y47" s="22">
        <v>34.799999999999997</v>
      </c>
      <c r="Z47" s="22">
        <v>0.8</v>
      </c>
      <c r="AA47" s="22">
        <v>0</v>
      </c>
      <c r="AB47" s="22">
        <v>0</v>
      </c>
      <c r="AC47" s="22">
        <v>0</v>
      </c>
      <c r="AD47" s="22">
        <v>0.52</v>
      </c>
      <c r="AE47" s="22">
        <v>0.06</v>
      </c>
      <c r="AF47" s="22">
        <v>0.02</v>
      </c>
      <c r="AG47" s="22">
        <v>0.64</v>
      </c>
      <c r="AH47" s="22">
        <v>1.24</v>
      </c>
      <c r="AI47" s="22">
        <v>0</v>
      </c>
      <c r="AJ47" s="23">
        <v>0</v>
      </c>
      <c r="AK47" s="23">
        <v>0</v>
      </c>
      <c r="AL47" s="23">
        <v>0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 s="23">
        <v>0</v>
      </c>
      <c r="BF47" s="23">
        <v>0</v>
      </c>
      <c r="BG47" s="23">
        <v>0</v>
      </c>
      <c r="BH47" s="23">
        <v>0</v>
      </c>
      <c r="BI47" s="23">
        <v>0</v>
      </c>
      <c r="BJ47" s="23">
        <v>0</v>
      </c>
      <c r="BK47" s="23">
        <v>0</v>
      </c>
      <c r="BL47" s="23">
        <v>0</v>
      </c>
      <c r="BM47" s="23">
        <v>0</v>
      </c>
      <c r="BN47" s="23">
        <v>0</v>
      </c>
      <c r="BO47" s="23">
        <v>0</v>
      </c>
      <c r="BP47" s="23">
        <v>0</v>
      </c>
      <c r="BQ47" s="23">
        <v>0</v>
      </c>
      <c r="BR47" s="23">
        <v>0</v>
      </c>
      <c r="BS47" s="23">
        <v>0</v>
      </c>
      <c r="BT47" s="23">
        <v>0</v>
      </c>
      <c r="BU47" s="23">
        <v>0</v>
      </c>
      <c r="BV47" s="23">
        <v>0</v>
      </c>
      <c r="BW47" s="23">
        <v>0</v>
      </c>
      <c r="BX47" s="23">
        <v>0</v>
      </c>
      <c r="BY47" s="23">
        <v>0</v>
      </c>
      <c r="BZ47" s="23">
        <v>0</v>
      </c>
      <c r="CA47" s="23">
        <v>0</v>
      </c>
      <c r="CB47" s="23">
        <v>15.08</v>
      </c>
      <c r="CC47" s="24"/>
      <c r="CD47" s="24"/>
      <c r="CE47" s="23">
        <v>0</v>
      </c>
      <c r="CG47" s="23">
        <v>0</v>
      </c>
      <c r="CH47" s="23">
        <v>0</v>
      </c>
      <c r="CI47" s="23">
        <v>0</v>
      </c>
      <c r="CJ47" s="23">
        <v>0</v>
      </c>
      <c r="CK47" s="23">
        <v>0</v>
      </c>
      <c r="CL47" s="23">
        <v>0</v>
      </c>
      <c r="CM47" s="23">
        <v>0</v>
      </c>
      <c r="CN47" s="23">
        <v>0</v>
      </c>
      <c r="CO47" s="23">
        <v>0</v>
      </c>
      <c r="CP47" s="23">
        <v>0</v>
      </c>
      <c r="CQ47" s="23">
        <v>0</v>
      </c>
    </row>
    <row r="48" spans="1:95" s="16" customFormat="1" x14ac:dyDescent="0.25">
      <c r="A48" s="31" t="s">
        <v>158</v>
      </c>
      <c r="B48" s="18" t="s">
        <v>113</v>
      </c>
      <c r="C48" s="19" t="str">
        <f>"30"</f>
        <v>30</v>
      </c>
      <c r="D48" s="19">
        <v>1.98</v>
      </c>
      <c r="E48" s="19">
        <v>0</v>
      </c>
      <c r="F48" s="19">
        <v>0.36</v>
      </c>
      <c r="G48" s="19">
        <v>0</v>
      </c>
      <c r="H48" s="19">
        <v>12.51</v>
      </c>
      <c r="I48" s="19">
        <v>58.013999999999996</v>
      </c>
      <c r="J48" s="19">
        <v>0.06</v>
      </c>
      <c r="K48" s="19">
        <v>0</v>
      </c>
      <c r="L48" s="19">
        <v>0.06</v>
      </c>
      <c r="M48" s="19">
        <v>0</v>
      </c>
      <c r="N48" s="19">
        <v>0.36</v>
      </c>
      <c r="O48" s="19">
        <v>9.66</v>
      </c>
      <c r="P48" s="19">
        <v>2.4900000000000002</v>
      </c>
      <c r="Q48" s="19">
        <v>0</v>
      </c>
      <c r="R48" s="19">
        <v>0</v>
      </c>
      <c r="S48" s="19">
        <v>0.3</v>
      </c>
      <c r="T48" s="19">
        <v>0.75</v>
      </c>
      <c r="U48" s="19">
        <v>0</v>
      </c>
      <c r="V48" s="19">
        <v>73.5</v>
      </c>
      <c r="W48" s="19">
        <v>10.5</v>
      </c>
      <c r="X48" s="19">
        <v>14.1</v>
      </c>
      <c r="Y48" s="19">
        <v>47.4</v>
      </c>
      <c r="Z48" s="19">
        <v>1.17</v>
      </c>
      <c r="AA48" s="19">
        <v>0</v>
      </c>
      <c r="AB48" s="19">
        <v>1.5</v>
      </c>
      <c r="AC48" s="19">
        <v>0.3</v>
      </c>
      <c r="AD48" s="19">
        <v>0.42</v>
      </c>
      <c r="AE48" s="19">
        <v>0.05</v>
      </c>
      <c r="AF48" s="19">
        <v>0.02</v>
      </c>
      <c r="AG48" s="19">
        <v>0.21</v>
      </c>
      <c r="AH48" s="19">
        <v>0.6</v>
      </c>
      <c r="AI48" s="19">
        <v>0</v>
      </c>
      <c r="AJ48" s="16">
        <v>0</v>
      </c>
      <c r="AK48" s="16">
        <v>96.6</v>
      </c>
      <c r="AL48" s="16">
        <v>74.400000000000006</v>
      </c>
      <c r="AM48" s="16">
        <v>128.1</v>
      </c>
      <c r="AN48" s="16">
        <v>66.900000000000006</v>
      </c>
      <c r="AO48" s="16">
        <v>27.9</v>
      </c>
      <c r="AP48" s="16">
        <v>59.4</v>
      </c>
      <c r="AQ48" s="16">
        <v>24</v>
      </c>
      <c r="AR48" s="16">
        <v>111.3</v>
      </c>
      <c r="AS48" s="16">
        <v>89.1</v>
      </c>
      <c r="AT48" s="16">
        <v>87.3</v>
      </c>
      <c r="AU48" s="16">
        <v>139.19999999999999</v>
      </c>
      <c r="AV48" s="16">
        <v>37.200000000000003</v>
      </c>
      <c r="AW48" s="16">
        <v>93</v>
      </c>
      <c r="AX48" s="16">
        <v>458.7</v>
      </c>
      <c r="AY48" s="16">
        <v>0</v>
      </c>
      <c r="AZ48" s="16">
        <v>157.80000000000001</v>
      </c>
      <c r="BA48" s="16">
        <v>87.3</v>
      </c>
      <c r="BB48" s="16">
        <v>54</v>
      </c>
      <c r="BC48" s="16">
        <v>39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0</v>
      </c>
      <c r="BJ48" s="16">
        <v>0</v>
      </c>
      <c r="BK48" s="16">
        <v>0.04</v>
      </c>
      <c r="BL48" s="16">
        <v>0</v>
      </c>
      <c r="BM48" s="16">
        <v>0</v>
      </c>
      <c r="BN48" s="16">
        <v>0.01</v>
      </c>
      <c r="BO48" s="16">
        <v>0</v>
      </c>
      <c r="BP48" s="16">
        <v>0</v>
      </c>
      <c r="BQ48" s="16">
        <v>0</v>
      </c>
      <c r="BR48" s="16">
        <v>0</v>
      </c>
      <c r="BS48" s="16">
        <v>0.03</v>
      </c>
      <c r="BT48" s="16">
        <v>0</v>
      </c>
      <c r="BU48" s="16">
        <v>0</v>
      </c>
      <c r="BV48" s="16">
        <v>0.14000000000000001</v>
      </c>
      <c r="BW48" s="16">
        <v>0.02</v>
      </c>
      <c r="BX48" s="16">
        <v>0</v>
      </c>
      <c r="BY48" s="16">
        <v>0</v>
      </c>
      <c r="BZ48" s="16">
        <v>0</v>
      </c>
      <c r="CA48" s="16">
        <v>0</v>
      </c>
      <c r="CB48" s="16">
        <v>14.1</v>
      </c>
      <c r="CC48" s="20"/>
      <c r="CD48" s="20"/>
      <c r="CE48" s="16">
        <v>0.25</v>
      </c>
      <c r="CG48" s="16">
        <v>0</v>
      </c>
      <c r="CH48" s="16">
        <v>0</v>
      </c>
      <c r="CI48" s="16">
        <v>0</v>
      </c>
      <c r="CJ48" s="16">
        <v>0</v>
      </c>
      <c r="CK48" s="16">
        <v>0</v>
      </c>
      <c r="CL48" s="16">
        <v>0</v>
      </c>
      <c r="CM48" s="16">
        <v>0</v>
      </c>
      <c r="CN48" s="16">
        <v>0</v>
      </c>
      <c r="CO48" s="16">
        <v>0</v>
      </c>
      <c r="CP48" s="16">
        <v>0</v>
      </c>
      <c r="CQ48" s="16">
        <v>0</v>
      </c>
    </row>
    <row r="49" spans="1:95" s="27" customFormat="1" x14ac:dyDescent="0.25">
      <c r="A49" s="32"/>
      <c r="B49" s="25" t="s">
        <v>114</v>
      </c>
      <c r="C49" s="26"/>
      <c r="D49" s="26">
        <v>34.090000000000003</v>
      </c>
      <c r="E49" s="26">
        <v>17.579999999999998</v>
      </c>
      <c r="F49" s="26">
        <v>37.840000000000003</v>
      </c>
      <c r="G49" s="26">
        <v>0</v>
      </c>
      <c r="H49" s="26">
        <v>97.19</v>
      </c>
      <c r="I49" s="26">
        <v>847.7</v>
      </c>
      <c r="J49" s="26">
        <v>4.5</v>
      </c>
      <c r="K49" s="26">
        <v>3.32</v>
      </c>
      <c r="L49" s="26">
        <v>4.5</v>
      </c>
      <c r="M49" s="26">
        <v>0</v>
      </c>
      <c r="N49" s="26">
        <v>22.5</v>
      </c>
      <c r="O49" s="26">
        <v>52.77</v>
      </c>
      <c r="P49" s="26">
        <v>8.9700000000000006</v>
      </c>
      <c r="Q49" s="26">
        <v>0</v>
      </c>
      <c r="R49" s="26">
        <v>0</v>
      </c>
      <c r="S49" s="26">
        <v>0.91</v>
      </c>
      <c r="T49" s="26">
        <v>7.37</v>
      </c>
      <c r="U49" s="26">
        <v>542.48</v>
      </c>
      <c r="V49" s="26">
        <v>1538.9</v>
      </c>
      <c r="W49" s="26">
        <v>139.59</v>
      </c>
      <c r="X49" s="26">
        <v>109.02</v>
      </c>
      <c r="Y49" s="26">
        <v>434.15</v>
      </c>
      <c r="Z49" s="26">
        <v>6.82</v>
      </c>
      <c r="AA49" s="26">
        <v>24.53</v>
      </c>
      <c r="AB49" s="26">
        <v>870.4</v>
      </c>
      <c r="AC49" s="26">
        <v>212.94</v>
      </c>
      <c r="AD49" s="26">
        <v>3.42</v>
      </c>
      <c r="AE49" s="26">
        <v>0.32</v>
      </c>
      <c r="AF49" s="26">
        <v>0.33</v>
      </c>
      <c r="AG49" s="26">
        <v>5.99</v>
      </c>
      <c r="AH49" s="26">
        <v>4.05</v>
      </c>
      <c r="AI49" s="26">
        <v>10.82</v>
      </c>
      <c r="AJ49" s="27">
        <v>0</v>
      </c>
      <c r="AK49" s="27">
        <v>151.59</v>
      </c>
      <c r="AL49" s="27">
        <v>138.74</v>
      </c>
      <c r="AM49" s="27">
        <v>208.47</v>
      </c>
      <c r="AN49" s="27">
        <v>155.57</v>
      </c>
      <c r="AO49" s="27">
        <v>47.72</v>
      </c>
      <c r="AP49" s="27">
        <v>116.12</v>
      </c>
      <c r="AQ49" s="27">
        <v>46.09</v>
      </c>
      <c r="AR49" s="27">
        <v>174.33</v>
      </c>
      <c r="AS49" s="27">
        <v>155.44</v>
      </c>
      <c r="AT49" s="27">
        <v>223.26</v>
      </c>
      <c r="AU49" s="27">
        <v>354.18</v>
      </c>
      <c r="AV49" s="27">
        <v>58.52</v>
      </c>
      <c r="AW49" s="27">
        <v>146.12</v>
      </c>
      <c r="AX49" s="27">
        <v>842.26</v>
      </c>
      <c r="AY49" s="27">
        <v>0</v>
      </c>
      <c r="AZ49" s="27">
        <v>234.33</v>
      </c>
      <c r="BA49" s="27">
        <v>148.74</v>
      </c>
      <c r="BB49" s="27">
        <v>102.99</v>
      </c>
      <c r="BC49" s="27">
        <v>60.31</v>
      </c>
      <c r="BD49" s="27">
        <v>0.11</v>
      </c>
      <c r="BE49" s="27">
        <v>0.02</v>
      </c>
      <c r="BF49" s="27">
        <v>0.02</v>
      </c>
      <c r="BG49" s="27">
        <v>0.05</v>
      </c>
      <c r="BH49" s="27">
        <v>7.0000000000000007E-2</v>
      </c>
      <c r="BI49" s="27">
        <v>0.22</v>
      </c>
      <c r="BJ49" s="27">
        <v>0</v>
      </c>
      <c r="BK49" s="27">
        <v>1.06</v>
      </c>
      <c r="BL49" s="27">
        <v>0</v>
      </c>
      <c r="BM49" s="27">
        <v>0.4</v>
      </c>
      <c r="BN49" s="27">
        <v>0.02</v>
      </c>
      <c r="BO49" s="27">
        <v>0.03</v>
      </c>
      <c r="BP49" s="27">
        <v>0</v>
      </c>
      <c r="BQ49" s="27">
        <v>0</v>
      </c>
      <c r="BR49" s="27">
        <v>0.09</v>
      </c>
      <c r="BS49" s="27">
        <v>1.8</v>
      </c>
      <c r="BT49" s="27">
        <v>0</v>
      </c>
      <c r="BU49" s="27">
        <v>0</v>
      </c>
      <c r="BV49" s="27">
        <v>3.18</v>
      </c>
      <c r="BW49" s="27">
        <v>0.03</v>
      </c>
      <c r="BX49" s="27">
        <v>0</v>
      </c>
      <c r="BY49" s="27">
        <v>0</v>
      </c>
      <c r="BZ49" s="27">
        <v>0</v>
      </c>
      <c r="CA49" s="27">
        <v>0</v>
      </c>
      <c r="CB49" s="27">
        <v>497.97</v>
      </c>
      <c r="CC49" s="14"/>
      <c r="CD49" s="14">
        <f>$I$49/$I$50*100</f>
        <v>54.619845360824748</v>
      </c>
      <c r="CE49" s="27">
        <v>169.59</v>
      </c>
      <c r="CG49" s="27">
        <v>0</v>
      </c>
      <c r="CH49" s="27">
        <v>0</v>
      </c>
      <c r="CI49" s="27">
        <v>0</v>
      </c>
      <c r="CJ49" s="27">
        <v>0</v>
      </c>
      <c r="CK49" s="27">
        <v>0</v>
      </c>
      <c r="CL49" s="27">
        <v>0</v>
      </c>
      <c r="CM49" s="27">
        <v>0</v>
      </c>
      <c r="CN49" s="27">
        <v>0</v>
      </c>
      <c r="CO49" s="27">
        <v>0</v>
      </c>
      <c r="CP49" s="27">
        <v>10</v>
      </c>
      <c r="CQ49" s="27">
        <v>0.91</v>
      </c>
    </row>
    <row r="50" spans="1:95" s="27" customFormat="1" x14ac:dyDescent="0.25">
      <c r="A50" s="32"/>
      <c r="B50" s="25" t="s">
        <v>115</v>
      </c>
      <c r="C50" s="26"/>
      <c r="D50" s="26">
        <v>60.44</v>
      </c>
      <c r="E50" s="26">
        <v>29.73</v>
      </c>
      <c r="F50" s="26">
        <v>57.27</v>
      </c>
      <c r="G50" s="26">
        <v>2.1800000000000002</v>
      </c>
      <c r="H50" s="26">
        <v>205</v>
      </c>
      <c r="I50" s="26">
        <v>1552</v>
      </c>
      <c r="J50" s="26">
        <v>14.06</v>
      </c>
      <c r="K50" s="26">
        <v>4.95</v>
      </c>
      <c r="L50" s="26">
        <v>8.33</v>
      </c>
      <c r="M50" s="26">
        <v>0</v>
      </c>
      <c r="N50" s="26">
        <v>45</v>
      </c>
      <c r="O50" s="26">
        <v>116.87</v>
      </c>
      <c r="P50" s="26">
        <v>14.54</v>
      </c>
      <c r="Q50" s="26">
        <v>0</v>
      </c>
      <c r="R50" s="26">
        <v>0</v>
      </c>
      <c r="S50" s="26">
        <v>2.33</v>
      </c>
      <c r="T50" s="26">
        <v>10.78</v>
      </c>
      <c r="U50" s="26">
        <v>779.88</v>
      </c>
      <c r="V50" s="26">
        <v>2105.4899999999998</v>
      </c>
      <c r="W50" s="26">
        <v>209.29</v>
      </c>
      <c r="X50" s="26">
        <v>156.04</v>
      </c>
      <c r="Y50" s="26">
        <v>637.19000000000005</v>
      </c>
      <c r="Z50" s="26">
        <v>12.34</v>
      </c>
      <c r="AA50" s="26">
        <v>47.48</v>
      </c>
      <c r="AB50" s="26">
        <v>1139.8900000000001</v>
      </c>
      <c r="AC50" s="26">
        <v>312.45999999999998</v>
      </c>
      <c r="AD50" s="26">
        <v>6.47</v>
      </c>
      <c r="AE50" s="26">
        <v>0.52</v>
      </c>
      <c r="AF50" s="26">
        <v>0.48</v>
      </c>
      <c r="AG50" s="26">
        <v>10.18</v>
      </c>
      <c r="AH50" s="26">
        <v>13.46</v>
      </c>
      <c r="AI50" s="26">
        <v>22.22</v>
      </c>
      <c r="AJ50" s="27">
        <v>0</v>
      </c>
      <c r="AK50" s="27">
        <v>1164.67</v>
      </c>
      <c r="AL50" s="27">
        <v>973.57</v>
      </c>
      <c r="AM50" s="27">
        <v>1753.51</v>
      </c>
      <c r="AN50" s="27">
        <v>1995.56</v>
      </c>
      <c r="AO50" s="27">
        <v>447.42</v>
      </c>
      <c r="AP50" s="27">
        <v>865.99</v>
      </c>
      <c r="AQ50" s="27">
        <v>259.77</v>
      </c>
      <c r="AR50" s="27">
        <v>1055.8599999999999</v>
      </c>
      <c r="AS50" s="27">
        <v>1073.42</v>
      </c>
      <c r="AT50" s="27">
        <v>1160.74</v>
      </c>
      <c r="AU50" s="27">
        <v>1769.31</v>
      </c>
      <c r="AV50" s="27">
        <v>643.61</v>
      </c>
      <c r="AW50" s="27">
        <v>982.24</v>
      </c>
      <c r="AX50" s="27">
        <v>4903.71</v>
      </c>
      <c r="AY50" s="27">
        <v>179.23</v>
      </c>
      <c r="AZ50" s="27">
        <v>1341.1</v>
      </c>
      <c r="BA50" s="27">
        <v>986.61</v>
      </c>
      <c r="BB50" s="27">
        <v>731.83</v>
      </c>
      <c r="BC50" s="27">
        <v>371.13</v>
      </c>
      <c r="BD50" s="27">
        <v>0.31</v>
      </c>
      <c r="BE50" s="27">
        <v>7.0000000000000007E-2</v>
      </c>
      <c r="BF50" s="27">
        <v>0.06</v>
      </c>
      <c r="BG50" s="27">
        <v>0.16</v>
      </c>
      <c r="BH50" s="27">
        <v>0.2</v>
      </c>
      <c r="BI50" s="27">
        <v>0.65</v>
      </c>
      <c r="BJ50" s="27">
        <v>0</v>
      </c>
      <c r="BK50" s="27">
        <v>2.63</v>
      </c>
      <c r="BL50" s="27">
        <v>0</v>
      </c>
      <c r="BM50" s="27">
        <v>0.9</v>
      </c>
      <c r="BN50" s="27">
        <v>0.02</v>
      </c>
      <c r="BO50" s="27">
        <v>0.04</v>
      </c>
      <c r="BP50" s="27">
        <v>0</v>
      </c>
      <c r="BQ50" s="27">
        <v>0</v>
      </c>
      <c r="BR50" s="27">
        <v>0.25</v>
      </c>
      <c r="BS50" s="27">
        <v>3.48</v>
      </c>
      <c r="BT50" s="27">
        <v>0</v>
      </c>
      <c r="BU50" s="27">
        <v>0</v>
      </c>
      <c r="BV50" s="27">
        <v>4.5199999999999996</v>
      </c>
      <c r="BW50" s="27">
        <v>0.04</v>
      </c>
      <c r="BX50" s="27">
        <v>0</v>
      </c>
      <c r="BY50" s="27">
        <v>0</v>
      </c>
      <c r="BZ50" s="27">
        <v>0</v>
      </c>
      <c r="CA50" s="27">
        <v>0</v>
      </c>
      <c r="CB50" s="27">
        <v>899.54</v>
      </c>
      <c r="CC50" s="14"/>
      <c r="CD50" s="14"/>
      <c r="CE50" s="27">
        <v>237.46</v>
      </c>
      <c r="CG50" s="27">
        <v>35.549999999999997</v>
      </c>
      <c r="CH50" s="27">
        <v>21.25</v>
      </c>
      <c r="CI50" s="27">
        <v>28.4</v>
      </c>
      <c r="CJ50" s="27">
        <v>3648.01</v>
      </c>
      <c r="CK50" s="27">
        <v>2247.79</v>
      </c>
      <c r="CL50" s="27">
        <v>2947.9</v>
      </c>
      <c r="CM50" s="27">
        <v>74.11</v>
      </c>
      <c r="CN50" s="27">
        <v>62.46</v>
      </c>
      <c r="CO50" s="27">
        <v>68.290000000000006</v>
      </c>
      <c r="CP50" s="27">
        <v>20.3</v>
      </c>
      <c r="CQ50" s="27">
        <v>1.66</v>
      </c>
    </row>
    <row r="51" spans="1:95" x14ac:dyDescent="0.25">
      <c r="A51" s="29"/>
      <c r="V51" s="10" t="e">
        <f>V50-#REF!</f>
        <v>#REF!</v>
      </c>
      <c r="W51" s="10" t="e">
        <f>W50-#REF!</f>
        <v>#REF!</v>
      </c>
      <c r="X51" s="10" t="e">
        <f>X50-#REF!</f>
        <v>#REF!</v>
      </c>
      <c r="Y51" s="10" t="e">
        <f>Y50-#REF!</f>
        <v>#REF!</v>
      </c>
      <c r="Z51" s="10" t="e">
        <f>Z50-#REF!</f>
        <v>#REF!</v>
      </c>
      <c r="AA51" s="10" t="e">
        <f>AA50-#REF!</f>
        <v>#REF!</v>
      </c>
      <c r="AB51" s="10" t="e">
        <f>AB50-#REF!</f>
        <v>#REF!</v>
      </c>
      <c r="AC51" s="10" t="e">
        <f>AC50-#REF!</f>
        <v>#REF!</v>
      </c>
      <c r="AD51" s="10" t="e">
        <f>AD50-#REF!</f>
        <v>#REF!</v>
      </c>
      <c r="AE51" s="10" t="e">
        <f>AE50-#REF!</f>
        <v>#REF!</v>
      </c>
      <c r="AF51" s="10" t="e">
        <f>AF50-#REF!</f>
        <v>#REF!</v>
      </c>
      <c r="AI51" s="10" t="e">
        <f>AI50-#REF!</f>
        <v>#REF!</v>
      </c>
      <c r="CI51" s="1" t="e">
        <f>CI50-#REF!</f>
        <v>#REF!</v>
      </c>
      <c r="CL51" s="1" t="e">
        <f>CL50-#REF!</f>
        <v>#REF!</v>
      </c>
      <c r="CO51" s="1" t="e">
        <f>CO50-#REF!</f>
        <v>#REF!</v>
      </c>
    </row>
    <row r="52" spans="1:95" x14ac:dyDescent="0.25">
      <c r="A52" s="29"/>
    </row>
    <row r="53" spans="1:95" x14ac:dyDescent="0.25">
      <c r="A53" s="54" t="s">
        <v>94</v>
      </c>
      <c r="B53" s="45" t="s">
        <v>95</v>
      </c>
      <c r="C53" s="45" t="s">
        <v>73</v>
      </c>
      <c r="D53" s="48" t="s">
        <v>0</v>
      </c>
      <c r="E53" s="49"/>
      <c r="F53" s="48" t="s">
        <v>1</v>
      </c>
      <c r="G53" s="49"/>
      <c r="H53" s="45" t="s">
        <v>74</v>
      </c>
      <c r="I53" s="45" t="s">
        <v>96</v>
      </c>
    </row>
    <row r="54" spans="1:95" x14ac:dyDescent="0.25">
      <c r="A54" s="55"/>
      <c r="B54" s="45"/>
      <c r="C54" s="45"/>
      <c r="D54" s="50"/>
      <c r="E54" s="51"/>
      <c r="F54" s="50"/>
      <c r="G54" s="51"/>
      <c r="H54" s="45"/>
      <c r="I54" s="45"/>
    </row>
    <row r="55" spans="1:95" x14ac:dyDescent="0.25">
      <c r="A55" s="29"/>
      <c r="B55" s="17" t="s">
        <v>123</v>
      </c>
    </row>
    <row r="56" spans="1:95" x14ac:dyDescent="0.25">
      <c r="A56" s="29"/>
      <c r="B56" s="17" t="s">
        <v>100</v>
      </c>
    </row>
    <row r="57" spans="1:95" s="23" customFormat="1" ht="31.5" x14ac:dyDescent="0.25">
      <c r="A57" s="30" t="str">
        <f>"1.5"</f>
        <v>1.5</v>
      </c>
      <c r="B57" s="21" t="s">
        <v>101</v>
      </c>
      <c r="C57" s="33">
        <v>40</v>
      </c>
      <c r="D57" s="22">
        <v>3.16</v>
      </c>
      <c r="E57" s="22">
        <v>0</v>
      </c>
      <c r="F57" s="22">
        <v>0.4</v>
      </c>
      <c r="G57" s="22">
        <v>0</v>
      </c>
      <c r="H57" s="22">
        <v>20.64</v>
      </c>
      <c r="I57" s="22">
        <v>98.2</v>
      </c>
      <c r="J57" s="22">
        <v>0.08</v>
      </c>
      <c r="K57" s="22">
        <v>0</v>
      </c>
      <c r="L57" s="22">
        <v>0.08</v>
      </c>
      <c r="M57" s="22">
        <v>0</v>
      </c>
      <c r="N57" s="22">
        <v>0.84</v>
      </c>
      <c r="O57" s="22">
        <v>18.48</v>
      </c>
      <c r="P57" s="22">
        <v>1.32</v>
      </c>
      <c r="Q57" s="22">
        <v>0</v>
      </c>
      <c r="R57" s="22">
        <v>0</v>
      </c>
      <c r="S57" s="22">
        <v>0.12</v>
      </c>
      <c r="T57" s="22">
        <v>0.6</v>
      </c>
      <c r="U57" s="22">
        <v>0</v>
      </c>
      <c r="V57" s="22">
        <v>53.2</v>
      </c>
      <c r="W57" s="22">
        <v>9.1999999999999993</v>
      </c>
      <c r="X57" s="22">
        <v>13.2</v>
      </c>
      <c r="Y57" s="22">
        <v>34.799999999999997</v>
      </c>
      <c r="Z57" s="22">
        <v>0.8</v>
      </c>
      <c r="AA57" s="22">
        <v>0</v>
      </c>
      <c r="AB57" s="22">
        <v>0</v>
      </c>
      <c r="AC57" s="22">
        <v>0</v>
      </c>
      <c r="AD57" s="22">
        <v>0.52</v>
      </c>
      <c r="AE57" s="22">
        <v>0.06</v>
      </c>
      <c r="AF57" s="22">
        <v>0.02</v>
      </c>
      <c r="AG57" s="22">
        <v>0.64</v>
      </c>
      <c r="AH57" s="22">
        <v>1.24</v>
      </c>
      <c r="AI57" s="22">
        <v>0</v>
      </c>
      <c r="AJ57" s="23">
        <v>0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3">
        <v>0</v>
      </c>
      <c r="BH57" s="23">
        <v>0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15.08</v>
      </c>
      <c r="CC57" s="24"/>
      <c r="CD57" s="24"/>
      <c r="CE57" s="23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</row>
    <row r="58" spans="1:95" s="23" customFormat="1" x14ac:dyDescent="0.25">
      <c r="A58" s="31" t="s">
        <v>181</v>
      </c>
      <c r="B58" s="18" t="s">
        <v>187</v>
      </c>
      <c r="C58" s="37">
        <v>10</v>
      </c>
      <c r="D58" s="19">
        <v>0.05</v>
      </c>
      <c r="E58" s="19"/>
      <c r="F58" s="19">
        <v>8.25</v>
      </c>
      <c r="G58" s="19"/>
      <c r="H58" s="19">
        <v>0.08</v>
      </c>
      <c r="I58" s="19">
        <v>74.75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CC58" s="24"/>
      <c r="CD58" s="24"/>
    </row>
    <row r="59" spans="1:95" s="23" customFormat="1" x14ac:dyDescent="0.25">
      <c r="A59" s="30" t="s">
        <v>159</v>
      </c>
      <c r="B59" s="21" t="s">
        <v>124</v>
      </c>
      <c r="C59" s="33">
        <v>15</v>
      </c>
      <c r="D59" s="22">
        <v>3.95</v>
      </c>
      <c r="E59" s="22">
        <v>2.63</v>
      </c>
      <c r="F59" s="22">
        <v>3.99</v>
      </c>
      <c r="G59" s="22">
        <v>0</v>
      </c>
      <c r="H59" s="22">
        <v>0</v>
      </c>
      <c r="I59" s="22">
        <v>52.59</v>
      </c>
      <c r="J59" s="22">
        <v>1.53</v>
      </c>
      <c r="K59" s="22">
        <v>0</v>
      </c>
      <c r="L59" s="22">
        <v>1.53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0.2</v>
      </c>
      <c r="T59" s="22">
        <v>0.43</v>
      </c>
      <c r="U59" s="22">
        <v>0</v>
      </c>
      <c r="V59" s="22">
        <v>10</v>
      </c>
      <c r="W59" s="22">
        <v>100</v>
      </c>
      <c r="X59" s="22">
        <v>5.5</v>
      </c>
      <c r="Y59" s="22">
        <v>60</v>
      </c>
      <c r="Z59" s="22">
        <v>7.0000000000000007E-2</v>
      </c>
      <c r="AA59" s="22">
        <v>21</v>
      </c>
      <c r="AB59" s="22">
        <v>17</v>
      </c>
      <c r="AC59" s="22">
        <v>23.8</v>
      </c>
      <c r="AD59" s="22">
        <v>0.04</v>
      </c>
      <c r="AE59" s="22">
        <v>0</v>
      </c>
      <c r="AF59" s="22">
        <v>0.04</v>
      </c>
      <c r="AG59" s="22">
        <v>0.02</v>
      </c>
      <c r="AH59" s="22">
        <v>0.68</v>
      </c>
      <c r="AI59" s="22">
        <v>7.0000000000000007E-2</v>
      </c>
      <c r="AJ59" s="23">
        <v>0</v>
      </c>
      <c r="AK59" s="23">
        <v>157</v>
      </c>
      <c r="AL59" s="23">
        <v>117</v>
      </c>
      <c r="AM59" s="23">
        <v>230</v>
      </c>
      <c r="AN59" s="23">
        <v>158</v>
      </c>
      <c r="AO59" s="23">
        <v>56</v>
      </c>
      <c r="AP59" s="23">
        <v>95</v>
      </c>
      <c r="AQ59" s="23">
        <v>70</v>
      </c>
      <c r="AR59" s="23">
        <v>134</v>
      </c>
      <c r="AS59" s="23">
        <v>76</v>
      </c>
      <c r="AT59" s="23">
        <v>87</v>
      </c>
      <c r="AU59" s="23">
        <v>156</v>
      </c>
      <c r="AV59" s="23">
        <v>70</v>
      </c>
      <c r="AW59" s="23">
        <v>51</v>
      </c>
      <c r="AX59" s="23">
        <v>517</v>
      </c>
      <c r="AY59" s="23">
        <v>0</v>
      </c>
      <c r="AZ59" s="23">
        <v>273</v>
      </c>
      <c r="BA59" s="23">
        <v>129</v>
      </c>
      <c r="BB59" s="23">
        <v>139</v>
      </c>
      <c r="BC59" s="23">
        <v>21.5</v>
      </c>
      <c r="BD59" s="23">
        <v>0</v>
      </c>
      <c r="BE59" s="23">
        <v>0.01</v>
      </c>
      <c r="BF59" s="23">
        <v>0.04</v>
      </c>
      <c r="BG59" s="23">
        <v>0.11</v>
      </c>
      <c r="BH59" s="23">
        <v>0.13</v>
      </c>
      <c r="BI59" s="23">
        <v>0.33</v>
      </c>
      <c r="BJ59" s="23">
        <v>0.04</v>
      </c>
      <c r="BK59" s="23">
        <v>0.7</v>
      </c>
      <c r="BL59" s="23">
        <v>0.01</v>
      </c>
      <c r="BM59" s="23">
        <v>0.16</v>
      </c>
      <c r="BN59" s="23">
        <v>0.01</v>
      </c>
      <c r="BO59" s="23">
        <v>0</v>
      </c>
      <c r="BP59" s="23">
        <v>0</v>
      </c>
      <c r="BQ59" s="23">
        <v>0</v>
      </c>
      <c r="BR59" s="23">
        <v>7.0000000000000007E-2</v>
      </c>
      <c r="BS59" s="23">
        <v>0.52</v>
      </c>
      <c r="BT59" s="23">
        <v>0</v>
      </c>
      <c r="BU59" s="23">
        <v>0</v>
      </c>
      <c r="BV59" s="23">
        <v>7.0000000000000007E-2</v>
      </c>
      <c r="BW59" s="23">
        <v>0</v>
      </c>
      <c r="BX59" s="23">
        <v>0</v>
      </c>
      <c r="BY59" s="23">
        <v>0</v>
      </c>
      <c r="BZ59" s="23">
        <v>0</v>
      </c>
      <c r="CA59" s="23">
        <v>0</v>
      </c>
      <c r="CB59" s="23">
        <v>4.08</v>
      </c>
      <c r="CC59" s="24"/>
      <c r="CD59" s="24"/>
      <c r="CE59" s="23">
        <v>23.83</v>
      </c>
      <c r="CG59" s="23">
        <v>0</v>
      </c>
      <c r="CH59" s="23">
        <v>0</v>
      </c>
      <c r="CI59" s="23">
        <v>0</v>
      </c>
      <c r="CJ59" s="23">
        <v>0</v>
      </c>
      <c r="CK59" s="23">
        <v>0</v>
      </c>
      <c r="CL59" s="23">
        <v>0</v>
      </c>
      <c r="CM59" s="23">
        <v>0</v>
      </c>
      <c r="CN59" s="23">
        <v>0</v>
      </c>
      <c r="CO59" s="23">
        <v>0</v>
      </c>
      <c r="CP59" s="23">
        <v>0</v>
      </c>
      <c r="CQ59" s="23">
        <v>0</v>
      </c>
    </row>
    <row r="60" spans="1:95" s="23" customFormat="1" x14ac:dyDescent="0.25">
      <c r="A60" s="30">
        <v>208</v>
      </c>
      <c r="B60" s="21" t="s">
        <v>125</v>
      </c>
      <c r="C60" s="33">
        <v>220</v>
      </c>
      <c r="D60" s="22">
        <v>7.76</v>
      </c>
      <c r="E60" s="22">
        <v>2.76</v>
      </c>
      <c r="F60" s="22">
        <v>9.7899999999999991</v>
      </c>
      <c r="G60" s="22">
        <v>0</v>
      </c>
      <c r="H60" s="22">
        <v>37.090000000000003</v>
      </c>
      <c r="I60" s="22">
        <v>265.39999999999998</v>
      </c>
      <c r="J60" s="22">
        <v>5.17</v>
      </c>
      <c r="K60" s="22">
        <v>0.14000000000000001</v>
      </c>
      <c r="L60" s="22">
        <v>5.17</v>
      </c>
      <c r="M60" s="22">
        <v>0</v>
      </c>
      <c r="N60" s="22">
        <v>9.77</v>
      </c>
      <c r="O60" s="22">
        <v>22.69</v>
      </c>
      <c r="P60" s="22">
        <v>1.26</v>
      </c>
      <c r="Q60" s="22">
        <v>0</v>
      </c>
      <c r="R60" s="22">
        <v>0</v>
      </c>
      <c r="S60" s="22">
        <v>0.1</v>
      </c>
      <c r="T60" s="22">
        <v>1.89</v>
      </c>
      <c r="U60" s="22">
        <v>339.4</v>
      </c>
      <c r="V60" s="22">
        <v>221.81</v>
      </c>
      <c r="W60" s="22">
        <v>123.98</v>
      </c>
      <c r="X60" s="22">
        <v>41.69</v>
      </c>
      <c r="Y60" s="22">
        <v>156.19999999999999</v>
      </c>
      <c r="Z60" s="22">
        <v>1.1299999999999999</v>
      </c>
      <c r="AA60" s="22">
        <v>61.31</v>
      </c>
      <c r="AB60" s="22">
        <v>40.68</v>
      </c>
      <c r="AC60" s="22">
        <v>68.819999999999993</v>
      </c>
      <c r="AD60" s="22">
        <v>0.27</v>
      </c>
      <c r="AE60" s="22">
        <v>0.15</v>
      </c>
      <c r="AF60" s="22">
        <v>0.14000000000000001</v>
      </c>
      <c r="AG60" s="22">
        <v>0.52</v>
      </c>
      <c r="AH60" s="22">
        <v>2.59</v>
      </c>
      <c r="AI60" s="22">
        <v>0.2</v>
      </c>
      <c r="AJ60" s="23">
        <v>0</v>
      </c>
      <c r="AK60" s="23">
        <v>177.05</v>
      </c>
      <c r="AL60" s="23">
        <v>162.05000000000001</v>
      </c>
      <c r="AM60" s="23">
        <v>575.86</v>
      </c>
      <c r="AN60" s="23">
        <v>109.13</v>
      </c>
      <c r="AO60" s="23">
        <v>111.22</v>
      </c>
      <c r="AP60" s="23">
        <v>151.1</v>
      </c>
      <c r="AQ60" s="23">
        <v>68.709999999999994</v>
      </c>
      <c r="AR60" s="23">
        <v>218.17</v>
      </c>
      <c r="AS60" s="23">
        <v>402.98</v>
      </c>
      <c r="AT60" s="23">
        <v>159.69999999999999</v>
      </c>
      <c r="AU60" s="23">
        <v>244.86</v>
      </c>
      <c r="AV60" s="23">
        <v>98.35</v>
      </c>
      <c r="AW60" s="23">
        <v>112.93</v>
      </c>
      <c r="AX60" s="23">
        <v>834.5</v>
      </c>
      <c r="AY60" s="23">
        <v>0</v>
      </c>
      <c r="AZ60" s="23">
        <v>304.35000000000002</v>
      </c>
      <c r="BA60" s="23">
        <v>263.45</v>
      </c>
      <c r="BB60" s="23">
        <v>154.63</v>
      </c>
      <c r="BC60" s="23">
        <v>67.599999999999994</v>
      </c>
      <c r="BD60" s="23">
        <v>0.2</v>
      </c>
      <c r="BE60" s="23">
        <v>0.04</v>
      </c>
      <c r="BF60" s="23">
        <v>0.04</v>
      </c>
      <c r="BG60" s="23">
        <v>0.1</v>
      </c>
      <c r="BH60" s="23">
        <v>0.13</v>
      </c>
      <c r="BI60" s="23">
        <v>0.42</v>
      </c>
      <c r="BJ60" s="23">
        <v>0</v>
      </c>
      <c r="BK60" s="23">
        <v>1.39</v>
      </c>
      <c r="BL60" s="23">
        <v>0</v>
      </c>
      <c r="BM60" s="23">
        <v>0.42</v>
      </c>
      <c r="BN60" s="23">
        <v>0.01</v>
      </c>
      <c r="BO60" s="23">
        <v>0</v>
      </c>
      <c r="BP60" s="23">
        <v>0</v>
      </c>
      <c r="BQ60" s="23">
        <v>0</v>
      </c>
      <c r="BR60" s="23">
        <v>0.16</v>
      </c>
      <c r="BS60" s="23">
        <v>1.4</v>
      </c>
      <c r="BT60" s="23">
        <v>0</v>
      </c>
      <c r="BU60" s="23">
        <v>0</v>
      </c>
      <c r="BV60" s="23">
        <v>0.73</v>
      </c>
      <c r="BW60" s="23">
        <v>0.01</v>
      </c>
      <c r="BX60" s="23">
        <v>0</v>
      </c>
      <c r="BY60" s="23">
        <v>0</v>
      </c>
      <c r="BZ60" s="23">
        <v>0</v>
      </c>
      <c r="CA60" s="23">
        <v>0</v>
      </c>
      <c r="CB60" s="23">
        <v>158.11000000000001</v>
      </c>
      <c r="CC60" s="24"/>
      <c r="CD60" s="24"/>
      <c r="CE60" s="23">
        <v>68.09</v>
      </c>
      <c r="CG60" s="23">
        <v>0</v>
      </c>
      <c r="CH60" s="23">
        <v>0</v>
      </c>
      <c r="CI60" s="23">
        <v>0</v>
      </c>
      <c r="CJ60" s="23">
        <v>0</v>
      </c>
      <c r="CK60" s="23">
        <v>0</v>
      </c>
      <c r="CL60" s="23">
        <v>0</v>
      </c>
      <c r="CM60" s="23">
        <v>0</v>
      </c>
      <c r="CN60" s="23">
        <v>0</v>
      </c>
      <c r="CO60" s="23">
        <v>0</v>
      </c>
      <c r="CP60" s="23">
        <v>4.8600000000000003</v>
      </c>
      <c r="CQ60" s="23">
        <v>0.76</v>
      </c>
    </row>
    <row r="61" spans="1:95" s="23" customFormat="1" x14ac:dyDescent="0.25">
      <c r="A61" s="30" t="str">
        <f>"302"</f>
        <v>302</v>
      </c>
      <c r="B61" s="21" t="s">
        <v>118</v>
      </c>
      <c r="C61" s="22" t="str">
        <f>"200"</f>
        <v>200</v>
      </c>
      <c r="D61" s="22">
        <v>0.25</v>
      </c>
      <c r="E61" s="22">
        <v>0</v>
      </c>
      <c r="F61" s="22">
        <v>0.05</v>
      </c>
      <c r="G61" s="22">
        <v>0</v>
      </c>
      <c r="H61" s="22">
        <v>9.5399999999999991</v>
      </c>
      <c r="I61" s="22">
        <v>38.475580000000001</v>
      </c>
      <c r="J61" s="22">
        <v>2</v>
      </c>
      <c r="K61" s="22">
        <v>0</v>
      </c>
      <c r="L61" s="22">
        <v>2</v>
      </c>
      <c r="M61" s="22">
        <v>0</v>
      </c>
      <c r="N61" s="22">
        <v>14.91</v>
      </c>
      <c r="O61" s="22">
        <v>0</v>
      </c>
      <c r="P61" s="22">
        <v>0</v>
      </c>
      <c r="Q61" s="22">
        <v>0</v>
      </c>
      <c r="R61" s="22">
        <v>0</v>
      </c>
      <c r="S61" s="22">
        <v>0.1</v>
      </c>
      <c r="T61" s="22">
        <v>0.71</v>
      </c>
      <c r="U61" s="22">
        <v>50.1</v>
      </c>
      <c r="V61" s="22">
        <v>128.74</v>
      </c>
      <c r="W61" s="22">
        <v>105.86</v>
      </c>
      <c r="X61" s="22">
        <v>12.18</v>
      </c>
      <c r="Y61" s="22">
        <v>78.3</v>
      </c>
      <c r="Z61" s="22">
        <v>0.11</v>
      </c>
      <c r="AA61" s="22">
        <v>12</v>
      </c>
      <c r="AB61" s="22">
        <v>8</v>
      </c>
      <c r="AC61" s="22">
        <v>22</v>
      </c>
      <c r="AD61" s="22">
        <v>0</v>
      </c>
      <c r="AE61" s="22">
        <v>0.03</v>
      </c>
      <c r="AF61" s="22">
        <v>0.12</v>
      </c>
      <c r="AG61" s="22">
        <v>0.09</v>
      </c>
      <c r="AH61" s="22">
        <v>0.8</v>
      </c>
      <c r="AI61" s="22">
        <v>0.52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>
        <v>0</v>
      </c>
      <c r="BC61" s="23">
        <v>0</v>
      </c>
      <c r="BD61" s="23">
        <v>0</v>
      </c>
      <c r="BE61" s="23">
        <v>0</v>
      </c>
      <c r="BF61" s="23">
        <v>0</v>
      </c>
      <c r="BG61" s="23">
        <v>0</v>
      </c>
      <c r="BH61" s="23">
        <v>0</v>
      </c>
      <c r="BI61" s="23">
        <v>0</v>
      </c>
      <c r="BJ61" s="23">
        <v>0</v>
      </c>
      <c r="BK61" s="23">
        <v>0</v>
      </c>
      <c r="BL61" s="23">
        <v>0</v>
      </c>
      <c r="BM61" s="23">
        <v>0</v>
      </c>
      <c r="BN61" s="23">
        <v>0</v>
      </c>
      <c r="BO61" s="23">
        <v>0</v>
      </c>
      <c r="BP61" s="23">
        <v>0</v>
      </c>
      <c r="BQ61" s="23">
        <v>0</v>
      </c>
      <c r="BR61" s="23">
        <v>0</v>
      </c>
      <c r="BS61" s="23">
        <v>0</v>
      </c>
      <c r="BT61" s="23">
        <v>0</v>
      </c>
      <c r="BU61" s="23">
        <v>0</v>
      </c>
      <c r="BV61" s="23">
        <v>0</v>
      </c>
      <c r="BW61" s="23">
        <v>0</v>
      </c>
      <c r="BX61" s="23">
        <v>0</v>
      </c>
      <c r="BY61" s="23">
        <v>0</v>
      </c>
      <c r="BZ61" s="23">
        <v>0</v>
      </c>
      <c r="CA61" s="23">
        <v>0</v>
      </c>
      <c r="CB61" s="23">
        <v>198.41</v>
      </c>
      <c r="CC61" s="24"/>
      <c r="CD61" s="24"/>
      <c r="CE61" s="23">
        <v>13.33</v>
      </c>
      <c r="CG61" s="23">
        <v>0</v>
      </c>
      <c r="CH61" s="23">
        <v>0</v>
      </c>
      <c r="CI61" s="23">
        <v>0</v>
      </c>
      <c r="CJ61" s="23">
        <v>0</v>
      </c>
      <c r="CK61" s="23">
        <v>0</v>
      </c>
      <c r="CL61" s="23">
        <v>0</v>
      </c>
      <c r="CM61" s="23">
        <v>0</v>
      </c>
      <c r="CN61" s="23">
        <v>0</v>
      </c>
      <c r="CO61" s="23">
        <v>0</v>
      </c>
      <c r="CP61" s="23">
        <v>10</v>
      </c>
      <c r="CQ61" s="23">
        <v>0</v>
      </c>
    </row>
    <row r="62" spans="1:95" s="16" customFormat="1" x14ac:dyDescent="0.25">
      <c r="A62" s="31" t="s">
        <v>173</v>
      </c>
      <c r="B62" s="18" t="s">
        <v>106</v>
      </c>
      <c r="C62" s="19" t="str">
        <f>"200"</f>
        <v>200</v>
      </c>
      <c r="D62" s="19">
        <v>1</v>
      </c>
      <c r="E62" s="19">
        <v>0</v>
      </c>
      <c r="F62" s="19">
        <v>0.2</v>
      </c>
      <c r="G62" s="19">
        <v>0</v>
      </c>
      <c r="H62" s="19">
        <v>20.6</v>
      </c>
      <c r="I62" s="19">
        <v>86.47999999999999</v>
      </c>
      <c r="J62" s="19">
        <v>0</v>
      </c>
      <c r="K62" s="19">
        <v>0</v>
      </c>
      <c r="L62" s="19">
        <v>0</v>
      </c>
      <c r="M62" s="19">
        <v>0</v>
      </c>
      <c r="N62" s="19">
        <v>19.8</v>
      </c>
      <c r="O62" s="19">
        <v>0.4</v>
      </c>
      <c r="P62" s="19">
        <v>0.4</v>
      </c>
      <c r="Q62" s="19">
        <v>0</v>
      </c>
      <c r="R62" s="19">
        <v>0</v>
      </c>
      <c r="S62" s="19">
        <v>1</v>
      </c>
      <c r="T62" s="19">
        <v>0.6</v>
      </c>
      <c r="U62" s="19">
        <v>12</v>
      </c>
      <c r="V62" s="19">
        <v>240</v>
      </c>
      <c r="W62" s="19">
        <v>14</v>
      </c>
      <c r="X62" s="19">
        <v>8</v>
      </c>
      <c r="Y62" s="19">
        <v>14</v>
      </c>
      <c r="Z62" s="19">
        <v>2.8</v>
      </c>
      <c r="AA62" s="19">
        <v>0</v>
      </c>
      <c r="AB62" s="19">
        <v>0</v>
      </c>
      <c r="AC62" s="19">
        <v>0</v>
      </c>
      <c r="AD62" s="19">
        <v>0.2</v>
      </c>
      <c r="AE62" s="19">
        <v>0.02</v>
      </c>
      <c r="AF62" s="19">
        <v>0.02</v>
      </c>
      <c r="AG62" s="19">
        <v>0.2</v>
      </c>
      <c r="AH62" s="19">
        <v>0.4</v>
      </c>
      <c r="AI62" s="19">
        <v>4</v>
      </c>
      <c r="AJ62" s="16">
        <v>0.4</v>
      </c>
      <c r="AK62" s="16">
        <v>16</v>
      </c>
      <c r="AL62" s="16">
        <v>20</v>
      </c>
      <c r="AM62" s="16">
        <v>28</v>
      </c>
      <c r="AN62" s="16">
        <v>28</v>
      </c>
      <c r="AO62" s="16">
        <v>4</v>
      </c>
      <c r="AP62" s="16">
        <v>16</v>
      </c>
      <c r="AQ62" s="16">
        <v>4</v>
      </c>
      <c r="AR62" s="16">
        <v>14</v>
      </c>
      <c r="AS62" s="16">
        <v>26</v>
      </c>
      <c r="AT62" s="16">
        <v>16</v>
      </c>
      <c r="AU62" s="16">
        <v>116</v>
      </c>
      <c r="AV62" s="16">
        <v>10</v>
      </c>
      <c r="AW62" s="16">
        <v>22</v>
      </c>
      <c r="AX62" s="16">
        <v>64</v>
      </c>
      <c r="AY62" s="16">
        <v>0</v>
      </c>
      <c r="AZ62" s="16">
        <v>20</v>
      </c>
      <c r="BA62" s="16">
        <v>24</v>
      </c>
      <c r="BB62" s="16">
        <v>10</v>
      </c>
      <c r="BC62" s="16">
        <v>8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176.2</v>
      </c>
      <c r="CC62" s="20"/>
      <c r="CD62" s="20"/>
      <c r="CE62" s="16">
        <v>0</v>
      </c>
      <c r="CG62" s="16">
        <v>4</v>
      </c>
      <c r="CH62" s="16">
        <v>4</v>
      </c>
      <c r="CI62" s="16">
        <v>4</v>
      </c>
      <c r="CJ62" s="16">
        <v>400</v>
      </c>
      <c r="CK62" s="16">
        <v>182</v>
      </c>
      <c r="CL62" s="16">
        <v>291</v>
      </c>
      <c r="CM62" s="16">
        <v>0.6</v>
      </c>
      <c r="CN62" s="16">
        <v>0.6</v>
      </c>
      <c r="CO62" s="16">
        <v>0.6</v>
      </c>
      <c r="CP62" s="16">
        <v>0</v>
      </c>
      <c r="CQ62" s="16">
        <v>0</v>
      </c>
    </row>
    <row r="63" spans="1:95" s="27" customFormat="1" x14ac:dyDescent="0.25">
      <c r="A63" s="32"/>
      <c r="B63" s="25" t="s">
        <v>107</v>
      </c>
      <c r="C63" s="26"/>
      <c r="D63" s="26">
        <v>19.13</v>
      </c>
      <c r="E63" s="26">
        <v>8.43</v>
      </c>
      <c r="F63" s="26">
        <v>25.89</v>
      </c>
      <c r="G63" s="26">
        <v>0</v>
      </c>
      <c r="H63" s="26">
        <v>95.01</v>
      </c>
      <c r="I63" s="26">
        <v>683.3</v>
      </c>
      <c r="J63" s="26">
        <v>8.7799999999999994</v>
      </c>
      <c r="K63" s="26">
        <v>0.14000000000000001</v>
      </c>
      <c r="L63" s="26">
        <v>8.7799999999999994</v>
      </c>
      <c r="M63" s="26">
        <v>0</v>
      </c>
      <c r="N63" s="26">
        <v>45.32</v>
      </c>
      <c r="O63" s="26">
        <v>41.57</v>
      </c>
      <c r="P63" s="26">
        <v>2.98</v>
      </c>
      <c r="Q63" s="26">
        <v>0</v>
      </c>
      <c r="R63" s="26">
        <v>0</v>
      </c>
      <c r="S63" s="26">
        <v>1.52</v>
      </c>
      <c r="T63" s="26">
        <v>4.2300000000000004</v>
      </c>
      <c r="U63" s="26">
        <v>401.5</v>
      </c>
      <c r="V63" s="26">
        <v>653.75</v>
      </c>
      <c r="W63" s="26">
        <v>353.05</v>
      </c>
      <c r="X63" s="26">
        <v>80.569999999999993</v>
      </c>
      <c r="Y63" s="26">
        <v>343.3</v>
      </c>
      <c r="Z63" s="26">
        <v>4.91</v>
      </c>
      <c r="AA63" s="26">
        <v>94.31</v>
      </c>
      <c r="AB63" s="26">
        <v>65.680000000000007</v>
      </c>
      <c r="AC63" s="26">
        <v>114.62</v>
      </c>
      <c r="AD63" s="26">
        <v>1.03</v>
      </c>
      <c r="AE63" s="26">
        <v>0.26</v>
      </c>
      <c r="AF63" s="26">
        <v>0.34</v>
      </c>
      <c r="AG63" s="26">
        <v>1.47</v>
      </c>
      <c r="AH63" s="26">
        <v>5.71</v>
      </c>
      <c r="AI63" s="26">
        <v>4.79</v>
      </c>
      <c r="AJ63" s="27">
        <v>0.4</v>
      </c>
      <c r="AK63" s="27">
        <v>350.05</v>
      </c>
      <c r="AL63" s="27">
        <v>299.05</v>
      </c>
      <c r="AM63" s="27">
        <v>833.86</v>
      </c>
      <c r="AN63" s="27">
        <v>295.13</v>
      </c>
      <c r="AO63" s="27">
        <v>171.22</v>
      </c>
      <c r="AP63" s="27">
        <v>262.10000000000002</v>
      </c>
      <c r="AQ63" s="27">
        <v>142.71</v>
      </c>
      <c r="AR63" s="27">
        <v>366.17</v>
      </c>
      <c r="AS63" s="27">
        <v>504.98</v>
      </c>
      <c r="AT63" s="27">
        <v>262.7</v>
      </c>
      <c r="AU63" s="27">
        <v>516.86</v>
      </c>
      <c r="AV63" s="27">
        <v>178.35</v>
      </c>
      <c r="AW63" s="27">
        <v>185.93</v>
      </c>
      <c r="AX63" s="27">
        <v>1415.5</v>
      </c>
      <c r="AY63" s="27">
        <v>0</v>
      </c>
      <c r="AZ63" s="27">
        <v>597.35</v>
      </c>
      <c r="BA63" s="27">
        <v>416.45</v>
      </c>
      <c r="BB63" s="27">
        <v>303.63</v>
      </c>
      <c r="BC63" s="27">
        <v>97.1</v>
      </c>
      <c r="BD63" s="27">
        <v>0.2</v>
      </c>
      <c r="BE63" s="27">
        <v>0.05</v>
      </c>
      <c r="BF63" s="27">
        <v>0.08</v>
      </c>
      <c r="BG63" s="27">
        <v>0.21</v>
      </c>
      <c r="BH63" s="27">
        <v>0.26</v>
      </c>
      <c r="BI63" s="27">
        <v>0.75</v>
      </c>
      <c r="BJ63" s="27">
        <v>0.04</v>
      </c>
      <c r="BK63" s="27">
        <v>2.09</v>
      </c>
      <c r="BL63" s="27">
        <v>0.01</v>
      </c>
      <c r="BM63" s="27">
        <v>0.56999999999999995</v>
      </c>
      <c r="BN63" s="27">
        <v>0.02</v>
      </c>
      <c r="BO63" s="27">
        <v>0</v>
      </c>
      <c r="BP63" s="27">
        <v>0</v>
      </c>
      <c r="BQ63" s="27">
        <v>0</v>
      </c>
      <c r="BR63" s="27">
        <v>0.22</v>
      </c>
      <c r="BS63" s="27">
        <v>1.92</v>
      </c>
      <c r="BT63" s="27">
        <v>0</v>
      </c>
      <c r="BU63" s="27">
        <v>0</v>
      </c>
      <c r="BV63" s="27">
        <v>0.8</v>
      </c>
      <c r="BW63" s="27">
        <v>0.01</v>
      </c>
      <c r="BX63" s="27">
        <v>0</v>
      </c>
      <c r="BY63" s="27">
        <v>0</v>
      </c>
      <c r="BZ63" s="27">
        <v>0</v>
      </c>
      <c r="CA63" s="27">
        <v>0</v>
      </c>
      <c r="CB63" s="27">
        <v>551.88</v>
      </c>
      <c r="CC63" s="14"/>
      <c r="CD63" s="14">
        <f>$I$63/$I$72*100</f>
        <v>41.894543225015326</v>
      </c>
      <c r="CE63" s="27">
        <v>105.25</v>
      </c>
      <c r="CG63" s="27">
        <v>4</v>
      </c>
      <c r="CH63" s="27">
        <v>4</v>
      </c>
      <c r="CI63" s="27">
        <v>4</v>
      </c>
      <c r="CJ63" s="27">
        <v>400</v>
      </c>
      <c r="CK63" s="27">
        <v>182</v>
      </c>
      <c r="CL63" s="27">
        <v>291</v>
      </c>
      <c r="CM63" s="27">
        <v>0.6</v>
      </c>
      <c r="CN63" s="27">
        <v>0.6</v>
      </c>
      <c r="CO63" s="27">
        <v>0.6</v>
      </c>
      <c r="CP63" s="27">
        <v>14.86</v>
      </c>
      <c r="CQ63" s="27">
        <v>0.76</v>
      </c>
    </row>
    <row r="64" spans="1:95" x14ac:dyDescent="0.25">
      <c r="A64" s="29"/>
      <c r="B64" s="17" t="s">
        <v>108</v>
      </c>
    </row>
    <row r="65" spans="1:95" s="23" customFormat="1" x14ac:dyDescent="0.25">
      <c r="A65" s="30" t="str">
        <f>"42"</f>
        <v>42</v>
      </c>
      <c r="B65" s="21" t="s">
        <v>127</v>
      </c>
      <c r="C65" s="33">
        <v>100</v>
      </c>
      <c r="D65" s="22">
        <v>1.35</v>
      </c>
      <c r="E65" s="22">
        <v>0</v>
      </c>
      <c r="F65" s="22">
        <v>2.56</v>
      </c>
      <c r="G65" s="22">
        <v>0</v>
      </c>
      <c r="H65" s="22">
        <v>9.34</v>
      </c>
      <c r="I65" s="22">
        <v>62.9</v>
      </c>
      <c r="J65" s="22">
        <v>0</v>
      </c>
      <c r="K65" s="22">
        <v>0</v>
      </c>
      <c r="L65" s="22">
        <v>0</v>
      </c>
      <c r="M65" s="22">
        <v>0</v>
      </c>
      <c r="N65" s="22">
        <v>2.67</v>
      </c>
      <c r="O65" s="22">
        <v>1.89</v>
      </c>
      <c r="P65" s="22">
        <v>1.05</v>
      </c>
      <c r="Q65" s="22">
        <v>0</v>
      </c>
      <c r="R65" s="22">
        <v>0</v>
      </c>
      <c r="S65" s="22">
        <v>0.23</v>
      </c>
      <c r="T65" s="22">
        <v>1.1200000000000001</v>
      </c>
      <c r="U65" s="22">
        <v>197.39</v>
      </c>
      <c r="V65" s="22">
        <v>153.13</v>
      </c>
      <c r="W65" s="22">
        <v>15.76</v>
      </c>
      <c r="X65" s="22">
        <v>10.8</v>
      </c>
      <c r="Y65" s="22">
        <v>23.77</v>
      </c>
      <c r="Z65" s="22">
        <v>0.44</v>
      </c>
      <c r="AA65" s="22">
        <v>0</v>
      </c>
      <c r="AB65" s="22">
        <v>711.6</v>
      </c>
      <c r="AC65" s="22">
        <v>121.01</v>
      </c>
      <c r="AD65" s="22">
        <v>0.08</v>
      </c>
      <c r="AE65" s="22">
        <v>0.03</v>
      </c>
      <c r="AF65" s="22">
        <v>0.02</v>
      </c>
      <c r="AG65" s="22">
        <v>0.27</v>
      </c>
      <c r="AH65" s="22">
        <v>0.41</v>
      </c>
      <c r="AI65" s="22">
        <v>6.94</v>
      </c>
      <c r="AJ65" s="23">
        <v>0</v>
      </c>
      <c r="AK65" s="23">
        <v>7.21</v>
      </c>
      <c r="AL65" s="23">
        <v>7.35</v>
      </c>
      <c r="AM65" s="23">
        <v>8.5</v>
      </c>
      <c r="AN65" s="23">
        <v>10.35</v>
      </c>
      <c r="AO65" s="23">
        <v>2.29</v>
      </c>
      <c r="AP65" s="23">
        <v>6.56</v>
      </c>
      <c r="AQ65" s="23">
        <v>1.62</v>
      </c>
      <c r="AR65" s="23">
        <v>5.79</v>
      </c>
      <c r="AS65" s="23">
        <v>6.35</v>
      </c>
      <c r="AT65" s="23">
        <v>8.86</v>
      </c>
      <c r="AU65" s="23">
        <v>36.869999999999997</v>
      </c>
      <c r="AV65" s="23">
        <v>2.0699999999999998</v>
      </c>
      <c r="AW65" s="23">
        <v>5.0599999999999996</v>
      </c>
      <c r="AX65" s="23">
        <v>38</v>
      </c>
      <c r="AY65" s="23">
        <v>0</v>
      </c>
      <c r="AZ65" s="23">
        <v>5.91</v>
      </c>
      <c r="BA65" s="23">
        <v>7.5</v>
      </c>
      <c r="BB65" s="23">
        <v>5.47</v>
      </c>
      <c r="BC65" s="23">
        <v>2.0299999999999998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0.01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46.99</v>
      </c>
      <c r="CC65" s="24"/>
      <c r="CD65" s="24"/>
      <c r="CE65" s="23">
        <v>118.6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0.3</v>
      </c>
      <c r="CQ65" s="23">
        <v>0.12</v>
      </c>
    </row>
    <row r="66" spans="1:95" s="23" customFormat="1" ht="31.5" x14ac:dyDescent="0.25">
      <c r="A66" s="30" t="s">
        <v>161</v>
      </c>
      <c r="B66" s="21" t="s">
        <v>128</v>
      </c>
      <c r="C66" s="33">
        <v>250</v>
      </c>
      <c r="D66" s="22">
        <v>2.67</v>
      </c>
      <c r="E66" s="22">
        <v>0.02</v>
      </c>
      <c r="F66" s="22">
        <v>4.47</v>
      </c>
      <c r="G66" s="22">
        <v>0</v>
      </c>
      <c r="H66" s="22">
        <v>21.67</v>
      </c>
      <c r="I66" s="22">
        <v>134.69999999999999</v>
      </c>
      <c r="J66" s="22">
        <v>2.23</v>
      </c>
      <c r="K66" s="22">
        <v>0.1</v>
      </c>
      <c r="L66" s="22">
        <v>2.23</v>
      </c>
      <c r="M66" s="22">
        <v>0</v>
      </c>
      <c r="N66" s="22">
        <v>1.98</v>
      </c>
      <c r="O66" s="22">
        <v>13.57</v>
      </c>
      <c r="P66" s="22">
        <v>1.79</v>
      </c>
      <c r="Q66" s="22">
        <v>0</v>
      </c>
      <c r="R66" s="22">
        <v>0</v>
      </c>
      <c r="S66" s="22">
        <v>0.12</v>
      </c>
      <c r="T66" s="22">
        <v>1.02</v>
      </c>
      <c r="U66" s="22">
        <v>80.98</v>
      </c>
      <c r="V66" s="22">
        <v>365.07</v>
      </c>
      <c r="W66" s="22">
        <v>12.31</v>
      </c>
      <c r="X66" s="22">
        <v>17.22</v>
      </c>
      <c r="Y66" s="22">
        <v>61.43</v>
      </c>
      <c r="Z66" s="22">
        <v>0.74</v>
      </c>
      <c r="AA66" s="22">
        <v>23.6</v>
      </c>
      <c r="AB66" s="22">
        <v>24.48</v>
      </c>
      <c r="AC66" s="22">
        <v>27.92</v>
      </c>
      <c r="AD66" s="22">
        <v>0.19</v>
      </c>
      <c r="AE66" s="22">
        <v>7.0000000000000007E-2</v>
      </c>
      <c r="AF66" s="22">
        <v>0.05</v>
      </c>
      <c r="AG66" s="22">
        <v>0.81</v>
      </c>
      <c r="AH66" s="22">
        <v>1.38</v>
      </c>
      <c r="AI66" s="22">
        <v>4.93</v>
      </c>
      <c r="AJ66" s="23">
        <v>0</v>
      </c>
      <c r="AK66" s="23">
        <v>44.73</v>
      </c>
      <c r="AL66" s="23">
        <v>50.37</v>
      </c>
      <c r="AM66" s="23">
        <v>69.66</v>
      </c>
      <c r="AN66" s="23">
        <v>59.9</v>
      </c>
      <c r="AO66" s="23">
        <v>15.72</v>
      </c>
      <c r="AP66" s="23">
        <v>41.16</v>
      </c>
      <c r="AQ66" s="23">
        <v>20.66</v>
      </c>
      <c r="AR66" s="23">
        <v>61.19</v>
      </c>
      <c r="AS66" s="23">
        <v>60.05</v>
      </c>
      <c r="AT66" s="23">
        <v>116.66</v>
      </c>
      <c r="AU66" s="23">
        <v>88.83</v>
      </c>
      <c r="AV66" s="23">
        <v>20.85</v>
      </c>
      <c r="AW66" s="23">
        <v>47.43</v>
      </c>
      <c r="AX66" s="23">
        <v>383.96</v>
      </c>
      <c r="AY66" s="23">
        <v>0</v>
      </c>
      <c r="AZ66" s="23">
        <v>94.08</v>
      </c>
      <c r="BA66" s="23">
        <v>49.35</v>
      </c>
      <c r="BB66" s="23">
        <v>35.909999999999997</v>
      </c>
      <c r="BC66" s="23">
        <v>21.21</v>
      </c>
      <c r="BD66" s="23">
        <v>0.15</v>
      </c>
      <c r="BE66" s="23">
        <v>0.03</v>
      </c>
      <c r="BF66" s="23">
        <v>0.03</v>
      </c>
      <c r="BG66" s="23">
        <v>7.0000000000000007E-2</v>
      </c>
      <c r="BH66" s="23">
        <v>0.09</v>
      </c>
      <c r="BI66" s="23">
        <v>0.31</v>
      </c>
      <c r="BJ66" s="23">
        <v>0</v>
      </c>
      <c r="BK66" s="23">
        <v>1.03</v>
      </c>
      <c r="BL66" s="23">
        <v>0</v>
      </c>
      <c r="BM66" s="23">
        <v>0.31</v>
      </c>
      <c r="BN66" s="23">
        <v>0</v>
      </c>
      <c r="BO66" s="23">
        <v>0</v>
      </c>
      <c r="BP66" s="23">
        <v>0</v>
      </c>
      <c r="BQ66" s="23">
        <v>0</v>
      </c>
      <c r="BR66" s="23">
        <v>0.12</v>
      </c>
      <c r="BS66" s="23">
        <v>0.99</v>
      </c>
      <c r="BT66" s="23">
        <v>0</v>
      </c>
      <c r="BU66" s="23">
        <v>0</v>
      </c>
      <c r="BV66" s="23">
        <v>0.11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188.92</v>
      </c>
      <c r="CC66" s="24"/>
      <c r="CD66" s="24"/>
      <c r="CE66" s="23">
        <v>27.68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0.2</v>
      </c>
    </row>
    <row r="67" spans="1:95" s="23" customFormat="1" x14ac:dyDescent="0.25">
      <c r="A67" s="30" t="str">
        <f>"138"</f>
        <v>138</v>
      </c>
      <c r="B67" s="21" t="s">
        <v>129</v>
      </c>
      <c r="C67" s="33">
        <v>230</v>
      </c>
      <c r="D67" s="22">
        <v>20.98</v>
      </c>
      <c r="E67" s="22">
        <v>14.15</v>
      </c>
      <c r="F67" s="22">
        <v>26.68</v>
      </c>
      <c r="G67" s="22">
        <v>0</v>
      </c>
      <c r="H67" s="22">
        <v>39.01</v>
      </c>
      <c r="I67" s="22">
        <v>479.4</v>
      </c>
      <c r="J67" s="22">
        <v>5.59</v>
      </c>
      <c r="K67" s="22">
        <v>8.61</v>
      </c>
      <c r="L67" s="22">
        <v>5.59</v>
      </c>
      <c r="M67" s="22">
        <v>0</v>
      </c>
      <c r="N67" s="22">
        <v>1.89</v>
      </c>
      <c r="O67" s="22">
        <v>27.05</v>
      </c>
      <c r="P67" s="22">
        <v>1.59</v>
      </c>
      <c r="Q67" s="22">
        <v>0</v>
      </c>
      <c r="R67" s="22">
        <v>0</v>
      </c>
      <c r="S67" s="22">
        <v>0.11</v>
      </c>
      <c r="T67" s="22">
        <v>2.12</v>
      </c>
      <c r="U67" s="22">
        <v>200.67</v>
      </c>
      <c r="V67" s="22">
        <v>167.36</v>
      </c>
      <c r="W67" s="22">
        <v>20.25</v>
      </c>
      <c r="X67" s="22">
        <v>33.92</v>
      </c>
      <c r="Y67" s="22">
        <v>153.06</v>
      </c>
      <c r="Z67" s="22">
        <v>1.52</v>
      </c>
      <c r="AA67" s="22">
        <v>18.14</v>
      </c>
      <c r="AB67" s="22">
        <v>835.9</v>
      </c>
      <c r="AC67" s="22">
        <v>265.39</v>
      </c>
      <c r="AD67" s="22">
        <v>6.52</v>
      </c>
      <c r="AE67" s="22">
        <v>0.05</v>
      </c>
      <c r="AF67" s="22">
        <v>0.08</v>
      </c>
      <c r="AG67" s="22">
        <v>4.8</v>
      </c>
      <c r="AH67" s="22">
        <v>12.43</v>
      </c>
      <c r="AI67" s="22">
        <v>0.55000000000000004</v>
      </c>
      <c r="AJ67" s="23">
        <v>0</v>
      </c>
      <c r="AK67" s="23">
        <v>169.63</v>
      </c>
      <c r="AL67" s="23">
        <v>133.38999999999999</v>
      </c>
      <c r="AM67" s="23">
        <v>248.65</v>
      </c>
      <c r="AN67" s="23">
        <v>106.04</v>
      </c>
      <c r="AO67" s="23">
        <v>63.96</v>
      </c>
      <c r="AP67" s="23">
        <v>97.6</v>
      </c>
      <c r="AQ67" s="23">
        <v>40.19</v>
      </c>
      <c r="AR67" s="23">
        <v>148.82</v>
      </c>
      <c r="AS67" s="23">
        <v>158.24</v>
      </c>
      <c r="AT67" s="23">
        <v>204.98</v>
      </c>
      <c r="AU67" s="23">
        <v>225.29</v>
      </c>
      <c r="AV67" s="23">
        <v>68.37</v>
      </c>
      <c r="AW67" s="23">
        <v>128.91</v>
      </c>
      <c r="AX67" s="23">
        <v>494.79</v>
      </c>
      <c r="AY67" s="23">
        <v>0</v>
      </c>
      <c r="AZ67" s="23">
        <v>132.94</v>
      </c>
      <c r="BA67" s="23">
        <v>133.21</v>
      </c>
      <c r="BB67" s="23">
        <v>116.07</v>
      </c>
      <c r="BC67" s="23">
        <v>55.15</v>
      </c>
      <c r="BD67" s="23">
        <v>0</v>
      </c>
      <c r="BE67" s="23">
        <v>0</v>
      </c>
      <c r="BF67" s="23">
        <v>0</v>
      </c>
      <c r="BG67" s="23">
        <v>0</v>
      </c>
      <c r="BH67" s="23">
        <v>0</v>
      </c>
      <c r="BI67" s="23">
        <v>0</v>
      </c>
      <c r="BJ67" s="23">
        <v>0</v>
      </c>
      <c r="BK67" s="23">
        <v>0.69</v>
      </c>
      <c r="BL67" s="23">
        <v>0</v>
      </c>
      <c r="BM67" s="23">
        <v>0.43</v>
      </c>
      <c r="BN67" s="23">
        <v>0.03</v>
      </c>
      <c r="BO67" s="23">
        <v>7.0000000000000007E-2</v>
      </c>
      <c r="BP67" s="23">
        <v>0</v>
      </c>
      <c r="BQ67" s="23">
        <v>0</v>
      </c>
      <c r="BR67" s="23">
        <v>0</v>
      </c>
      <c r="BS67" s="23">
        <v>2.4900000000000002</v>
      </c>
      <c r="BT67" s="23">
        <v>0</v>
      </c>
      <c r="BU67" s="23">
        <v>0</v>
      </c>
      <c r="BV67" s="23">
        <v>6.81</v>
      </c>
      <c r="BW67" s="23">
        <v>0</v>
      </c>
      <c r="BX67" s="23">
        <v>0</v>
      </c>
      <c r="BY67" s="23">
        <v>0</v>
      </c>
      <c r="BZ67" s="23">
        <v>0</v>
      </c>
      <c r="CA67" s="23">
        <v>0</v>
      </c>
      <c r="CB67" s="23">
        <v>78.849999999999994</v>
      </c>
      <c r="CC67" s="24"/>
      <c r="CD67" s="24"/>
      <c r="CE67" s="23">
        <v>157.46</v>
      </c>
      <c r="CG67" s="23">
        <v>0</v>
      </c>
      <c r="CH67" s="23">
        <v>0</v>
      </c>
      <c r="CI67" s="23">
        <v>0</v>
      </c>
      <c r="CJ67" s="23">
        <v>0</v>
      </c>
      <c r="CK67" s="23">
        <v>0</v>
      </c>
      <c r="CL67" s="23">
        <v>0</v>
      </c>
      <c r="CM67" s="23">
        <v>0</v>
      </c>
      <c r="CN67" s="23">
        <v>0</v>
      </c>
      <c r="CO67" s="23">
        <v>0</v>
      </c>
      <c r="CP67" s="23">
        <v>0</v>
      </c>
      <c r="CQ67" s="23">
        <v>0.86</v>
      </c>
    </row>
    <row r="68" spans="1:95" s="23" customFormat="1" x14ac:dyDescent="0.25">
      <c r="A68" s="30" t="s">
        <v>186</v>
      </c>
      <c r="B68" s="21" t="s">
        <v>130</v>
      </c>
      <c r="C68" s="33" t="str">
        <f>"200"</f>
        <v>200</v>
      </c>
      <c r="D68" s="22">
        <v>0</v>
      </c>
      <c r="E68" s="22">
        <v>0</v>
      </c>
      <c r="F68" s="22">
        <v>0</v>
      </c>
      <c r="G68" s="22">
        <v>0</v>
      </c>
      <c r="H68" s="22">
        <v>18.95</v>
      </c>
      <c r="I68" s="22">
        <v>70.710400000000007</v>
      </c>
      <c r="J68" s="22">
        <v>0</v>
      </c>
      <c r="K68" s="22">
        <v>0</v>
      </c>
      <c r="L68" s="22">
        <v>0</v>
      </c>
      <c r="M68" s="22">
        <v>0</v>
      </c>
      <c r="N68" s="22">
        <v>18.23</v>
      </c>
      <c r="O68" s="22">
        <v>0</v>
      </c>
      <c r="P68" s="22">
        <v>0.72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120</v>
      </c>
      <c r="AB68" s="22">
        <v>0</v>
      </c>
      <c r="AC68" s="22">
        <v>0</v>
      </c>
      <c r="AD68" s="22">
        <v>2.34</v>
      </c>
      <c r="AE68" s="22">
        <v>0.26</v>
      </c>
      <c r="AF68" s="22">
        <v>0.31</v>
      </c>
      <c r="AG68" s="22">
        <v>2.5499999999999998</v>
      </c>
      <c r="AH68" s="22">
        <v>0</v>
      </c>
      <c r="AI68" s="22">
        <v>8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 s="23">
        <v>0</v>
      </c>
      <c r="BF68" s="23">
        <v>0</v>
      </c>
      <c r="BG68" s="23">
        <v>0</v>
      </c>
      <c r="BH68" s="23">
        <v>0</v>
      </c>
      <c r="BI68" s="23">
        <v>0</v>
      </c>
      <c r="BJ68" s="23">
        <v>0</v>
      </c>
      <c r="BK68" s="23">
        <v>0</v>
      </c>
      <c r="BL68" s="23">
        <v>0</v>
      </c>
      <c r="BM68" s="23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200.64</v>
      </c>
      <c r="CC68" s="24"/>
      <c r="CD68" s="24"/>
      <c r="CE68" s="23">
        <v>120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</row>
    <row r="69" spans="1:95" s="23" customFormat="1" ht="31.5" x14ac:dyDescent="0.25">
      <c r="A69" s="30" t="str">
        <f>"1.5"</f>
        <v>1.5</v>
      </c>
      <c r="B69" s="21" t="s">
        <v>101</v>
      </c>
      <c r="C69" s="33" t="str">
        <f>"40"</f>
        <v>40</v>
      </c>
      <c r="D69" s="22">
        <v>3.95</v>
      </c>
      <c r="E69" s="22">
        <v>0</v>
      </c>
      <c r="F69" s="22">
        <v>0.5</v>
      </c>
      <c r="G69" s="22">
        <v>0</v>
      </c>
      <c r="H69" s="22">
        <v>25.8</v>
      </c>
      <c r="I69" s="22">
        <v>122.8</v>
      </c>
      <c r="J69" s="22">
        <v>0.08</v>
      </c>
      <c r="K69" s="22">
        <v>0</v>
      </c>
      <c r="L69" s="22">
        <v>0.08</v>
      </c>
      <c r="M69" s="22">
        <v>0</v>
      </c>
      <c r="N69" s="22">
        <v>0.84</v>
      </c>
      <c r="O69" s="22">
        <v>18.48</v>
      </c>
      <c r="P69" s="22">
        <v>1.32</v>
      </c>
      <c r="Q69" s="22">
        <v>0</v>
      </c>
      <c r="R69" s="22">
        <v>0</v>
      </c>
      <c r="S69" s="22">
        <v>0.12</v>
      </c>
      <c r="T69" s="22">
        <v>0.6</v>
      </c>
      <c r="U69" s="22">
        <v>0</v>
      </c>
      <c r="V69" s="22">
        <v>53.2</v>
      </c>
      <c r="W69" s="22">
        <v>9.1999999999999993</v>
      </c>
      <c r="X69" s="22">
        <v>13.2</v>
      </c>
      <c r="Y69" s="22">
        <v>34.799999999999997</v>
      </c>
      <c r="Z69" s="22">
        <v>0.8</v>
      </c>
      <c r="AA69" s="22">
        <v>0</v>
      </c>
      <c r="AB69" s="22">
        <v>0</v>
      </c>
      <c r="AC69" s="22">
        <v>0</v>
      </c>
      <c r="AD69" s="22">
        <v>0.52</v>
      </c>
      <c r="AE69" s="22">
        <v>0.06</v>
      </c>
      <c r="AF69" s="22">
        <v>0.02</v>
      </c>
      <c r="AG69" s="22">
        <v>0.64</v>
      </c>
      <c r="AH69" s="22">
        <v>1.24</v>
      </c>
      <c r="AI69" s="22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3">
        <v>0</v>
      </c>
      <c r="BH69" s="23">
        <v>0</v>
      </c>
      <c r="BI69" s="23">
        <v>0</v>
      </c>
      <c r="BJ69" s="23">
        <v>0</v>
      </c>
      <c r="BK69" s="23">
        <v>0</v>
      </c>
      <c r="BL69" s="23">
        <v>0</v>
      </c>
      <c r="BM69" s="23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3">
        <v>0</v>
      </c>
      <c r="BX69" s="23">
        <v>0</v>
      </c>
      <c r="BY69" s="23">
        <v>0</v>
      </c>
      <c r="BZ69" s="23">
        <v>0</v>
      </c>
      <c r="CA69" s="23">
        <v>0</v>
      </c>
      <c r="CB69" s="23">
        <v>15.08</v>
      </c>
      <c r="CC69" s="24"/>
      <c r="CD69" s="24"/>
      <c r="CE69" s="23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</row>
    <row r="70" spans="1:95" s="16" customFormat="1" x14ac:dyDescent="0.25">
      <c r="A70" s="31" t="s">
        <v>158</v>
      </c>
      <c r="B70" s="18" t="s">
        <v>113</v>
      </c>
      <c r="C70" s="19" t="str">
        <f>"30"</f>
        <v>30</v>
      </c>
      <c r="D70" s="19">
        <v>2.64</v>
      </c>
      <c r="E70" s="19">
        <v>0</v>
      </c>
      <c r="F70" s="19">
        <v>0.48</v>
      </c>
      <c r="G70" s="19">
        <v>0</v>
      </c>
      <c r="H70" s="19">
        <v>16.68</v>
      </c>
      <c r="I70" s="19">
        <v>77.349999999999994</v>
      </c>
      <c r="J70" s="19">
        <v>0.06</v>
      </c>
      <c r="K70" s="19">
        <v>0</v>
      </c>
      <c r="L70" s="19">
        <v>0.06</v>
      </c>
      <c r="M70" s="19">
        <v>0</v>
      </c>
      <c r="N70" s="19">
        <v>0.36</v>
      </c>
      <c r="O70" s="19">
        <v>9.66</v>
      </c>
      <c r="P70" s="19">
        <v>2.4900000000000002</v>
      </c>
      <c r="Q70" s="19">
        <v>0</v>
      </c>
      <c r="R70" s="19">
        <v>0</v>
      </c>
      <c r="S70" s="19">
        <v>0.3</v>
      </c>
      <c r="T70" s="19">
        <v>0.75</v>
      </c>
      <c r="U70" s="19">
        <v>0</v>
      </c>
      <c r="V70" s="19">
        <v>73.5</v>
      </c>
      <c r="W70" s="19">
        <v>10.5</v>
      </c>
      <c r="X70" s="19">
        <v>14.1</v>
      </c>
      <c r="Y70" s="19">
        <v>47.4</v>
      </c>
      <c r="Z70" s="19">
        <v>1.17</v>
      </c>
      <c r="AA70" s="19">
        <v>0</v>
      </c>
      <c r="AB70" s="19">
        <v>1.5</v>
      </c>
      <c r="AC70" s="19">
        <v>0.3</v>
      </c>
      <c r="AD70" s="19">
        <v>0.42</v>
      </c>
      <c r="AE70" s="19">
        <v>0.05</v>
      </c>
      <c r="AF70" s="19">
        <v>0.02</v>
      </c>
      <c r="AG70" s="19">
        <v>0.21</v>
      </c>
      <c r="AH70" s="19">
        <v>0.6</v>
      </c>
      <c r="AI70" s="19">
        <v>0</v>
      </c>
      <c r="AJ70" s="16">
        <v>0</v>
      </c>
      <c r="AK70" s="16">
        <v>96.6</v>
      </c>
      <c r="AL70" s="16">
        <v>74.400000000000006</v>
      </c>
      <c r="AM70" s="16">
        <v>128.1</v>
      </c>
      <c r="AN70" s="16">
        <v>66.900000000000006</v>
      </c>
      <c r="AO70" s="16">
        <v>27.9</v>
      </c>
      <c r="AP70" s="16">
        <v>59.4</v>
      </c>
      <c r="AQ70" s="16">
        <v>24</v>
      </c>
      <c r="AR70" s="16">
        <v>111.3</v>
      </c>
      <c r="AS70" s="16">
        <v>89.1</v>
      </c>
      <c r="AT70" s="16">
        <v>87.3</v>
      </c>
      <c r="AU70" s="16">
        <v>139.19999999999999</v>
      </c>
      <c r="AV70" s="16">
        <v>37.200000000000003</v>
      </c>
      <c r="AW70" s="16">
        <v>93</v>
      </c>
      <c r="AX70" s="16">
        <v>458.7</v>
      </c>
      <c r="AY70" s="16">
        <v>0</v>
      </c>
      <c r="AZ70" s="16">
        <v>157.80000000000001</v>
      </c>
      <c r="BA70" s="16">
        <v>87.3</v>
      </c>
      <c r="BB70" s="16">
        <v>54</v>
      </c>
      <c r="BC70" s="16">
        <v>39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v>0.04</v>
      </c>
      <c r="BL70" s="16">
        <v>0</v>
      </c>
      <c r="BM70" s="16">
        <v>0</v>
      </c>
      <c r="BN70" s="16">
        <v>0.01</v>
      </c>
      <c r="BO70" s="16">
        <v>0</v>
      </c>
      <c r="BP70" s="16">
        <v>0</v>
      </c>
      <c r="BQ70" s="16">
        <v>0</v>
      </c>
      <c r="BR70" s="16">
        <v>0</v>
      </c>
      <c r="BS70" s="16">
        <v>0.03</v>
      </c>
      <c r="BT70" s="16">
        <v>0</v>
      </c>
      <c r="BU70" s="16">
        <v>0</v>
      </c>
      <c r="BV70" s="16">
        <v>0.14000000000000001</v>
      </c>
      <c r="BW70" s="16">
        <v>0.02</v>
      </c>
      <c r="BX70" s="16">
        <v>0</v>
      </c>
      <c r="BY70" s="16">
        <v>0</v>
      </c>
      <c r="BZ70" s="16">
        <v>0</v>
      </c>
      <c r="CA70" s="16">
        <v>0</v>
      </c>
      <c r="CB70" s="16">
        <v>14.1</v>
      </c>
      <c r="CC70" s="20"/>
      <c r="CD70" s="20"/>
      <c r="CE70" s="16">
        <v>0.25</v>
      </c>
      <c r="CG70" s="16">
        <v>0</v>
      </c>
      <c r="CH70" s="16">
        <v>0</v>
      </c>
      <c r="CI70" s="16">
        <v>0</v>
      </c>
      <c r="CJ70" s="16">
        <v>0</v>
      </c>
      <c r="CK70" s="16">
        <v>0</v>
      </c>
      <c r="CL70" s="16">
        <v>0</v>
      </c>
      <c r="CM70" s="16">
        <v>0</v>
      </c>
      <c r="CN70" s="16">
        <v>0</v>
      </c>
      <c r="CO70" s="16">
        <v>0</v>
      </c>
      <c r="CP70" s="16">
        <v>0</v>
      </c>
      <c r="CQ70" s="16">
        <v>0</v>
      </c>
    </row>
    <row r="71" spans="1:95" s="27" customFormat="1" x14ac:dyDescent="0.25">
      <c r="A71" s="32"/>
      <c r="B71" s="25" t="s">
        <v>114</v>
      </c>
      <c r="C71" s="26"/>
      <c r="D71" s="26">
        <v>31.58</v>
      </c>
      <c r="E71" s="26">
        <v>14.17</v>
      </c>
      <c r="F71" s="26">
        <v>34.700000000000003</v>
      </c>
      <c r="G71" s="26">
        <v>0</v>
      </c>
      <c r="H71" s="26">
        <v>131.5</v>
      </c>
      <c r="I71" s="26">
        <v>947.9</v>
      </c>
      <c r="J71" s="26">
        <v>7.95</v>
      </c>
      <c r="K71" s="26">
        <v>8.7100000000000009</v>
      </c>
      <c r="L71" s="26">
        <v>7.95</v>
      </c>
      <c r="M71" s="26">
        <v>0</v>
      </c>
      <c r="N71" s="26">
        <v>25.97</v>
      </c>
      <c r="O71" s="26">
        <v>70.64</v>
      </c>
      <c r="P71" s="26">
        <v>8.9600000000000009</v>
      </c>
      <c r="Q71" s="26">
        <v>0</v>
      </c>
      <c r="R71" s="26">
        <v>0</v>
      </c>
      <c r="S71" s="26">
        <v>0.88</v>
      </c>
      <c r="T71" s="26">
        <v>5.61</v>
      </c>
      <c r="U71" s="26">
        <v>479.05</v>
      </c>
      <c r="V71" s="26">
        <v>812.26</v>
      </c>
      <c r="W71" s="26">
        <v>68.010000000000005</v>
      </c>
      <c r="X71" s="26">
        <v>89.24</v>
      </c>
      <c r="Y71" s="26">
        <v>320.45999999999998</v>
      </c>
      <c r="Z71" s="26">
        <v>4.67</v>
      </c>
      <c r="AA71" s="26">
        <v>161.74</v>
      </c>
      <c r="AB71" s="26">
        <v>1573.48</v>
      </c>
      <c r="AC71" s="26">
        <v>414.62</v>
      </c>
      <c r="AD71" s="26">
        <v>10.07</v>
      </c>
      <c r="AE71" s="26">
        <v>0.52</v>
      </c>
      <c r="AF71" s="26">
        <v>0.5</v>
      </c>
      <c r="AG71" s="26">
        <v>9.2899999999999991</v>
      </c>
      <c r="AH71" s="26">
        <v>16.07</v>
      </c>
      <c r="AI71" s="26">
        <v>20.41</v>
      </c>
      <c r="AJ71" s="27">
        <v>0</v>
      </c>
      <c r="AK71" s="27">
        <v>318.16000000000003</v>
      </c>
      <c r="AL71" s="27">
        <v>265.52</v>
      </c>
      <c r="AM71" s="27">
        <v>454.91</v>
      </c>
      <c r="AN71" s="27">
        <v>243.19</v>
      </c>
      <c r="AO71" s="27">
        <v>109.87</v>
      </c>
      <c r="AP71" s="27">
        <v>204.72</v>
      </c>
      <c r="AQ71" s="27">
        <v>86.46</v>
      </c>
      <c r="AR71" s="27">
        <v>327.10000000000002</v>
      </c>
      <c r="AS71" s="27">
        <v>313.75</v>
      </c>
      <c r="AT71" s="27">
        <v>417.8</v>
      </c>
      <c r="AU71" s="27">
        <v>490.19</v>
      </c>
      <c r="AV71" s="27">
        <v>128.5</v>
      </c>
      <c r="AW71" s="27">
        <v>274.39999999999998</v>
      </c>
      <c r="AX71" s="27">
        <v>1375.45</v>
      </c>
      <c r="AY71" s="27">
        <v>0</v>
      </c>
      <c r="AZ71" s="27">
        <v>390.73</v>
      </c>
      <c r="BA71" s="27">
        <v>277.36</v>
      </c>
      <c r="BB71" s="27">
        <v>211.45</v>
      </c>
      <c r="BC71" s="27">
        <v>117.39</v>
      </c>
      <c r="BD71" s="27">
        <v>0.15</v>
      </c>
      <c r="BE71" s="27">
        <v>0.03</v>
      </c>
      <c r="BF71" s="27">
        <v>0.03</v>
      </c>
      <c r="BG71" s="27">
        <v>7.0000000000000007E-2</v>
      </c>
      <c r="BH71" s="27">
        <v>0.09</v>
      </c>
      <c r="BI71" s="27">
        <v>0.31</v>
      </c>
      <c r="BJ71" s="27">
        <v>0</v>
      </c>
      <c r="BK71" s="27">
        <v>1.76</v>
      </c>
      <c r="BL71" s="27">
        <v>0</v>
      </c>
      <c r="BM71" s="27">
        <v>0.73</v>
      </c>
      <c r="BN71" s="27">
        <v>0.04</v>
      </c>
      <c r="BO71" s="27">
        <v>7.0000000000000007E-2</v>
      </c>
      <c r="BP71" s="27">
        <v>0</v>
      </c>
      <c r="BQ71" s="27">
        <v>0</v>
      </c>
      <c r="BR71" s="27">
        <v>0.12</v>
      </c>
      <c r="BS71" s="27">
        <v>3.52</v>
      </c>
      <c r="BT71" s="27">
        <v>0</v>
      </c>
      <c r="BU71" s="27">
        <v>0</v>
      </c>
      <c r="BV71" s="27">
        <v>7.07</v>
      </c>
      <c r="BW71" s="27">
        <v>0.03</v>
      </c>
      <c r="BX71" s="27">
        <v>0</v>
      </c>
      <c r="BY71" s="27">
        <v>0</v>
      </c>
      <c r="BZ71" s="27">
        <v>0</v>
      </c>
      <c r="CA71" s="27">
        <v>0</v>
      </c>
      <c r="CB71" s="27">
        <v>544.58000000000004</v>
      </c>
      <c r="CC71" s="14"/>
      <c r="CD71" s="14">
        <f>$I$71/$I$72*100</f>
        <v>58.11771919068056</v>
      </c>
      <c r="CE71" s="27">
        <v>423.99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0.3</v>
      </c>
      <c r="CQ71" s="27">
        <v>1.18</v>
      </c>
    </row>
    <row r="72" spans="1:95" s="27" customFormat="1" x14ac:dyDescent="0.25">
      <c r="A72" s="32"/>
      <c r="B72" s="25" t="s">
        <v>115</v>
      </c>
      <c r="C72" s="26"/>
      <c r="D72" s="26">
        <v>50.71</v>
      </c>
      <c r="E72" s="26">
        <v>22.6</v>
      </c>
      <c r="F72" s="26">
        <v>60.59</v>
      </c>
      <c r="G72" s="26">
        <v>0</v>
      </c>
      <c r="H72" s="26">
        <v>226.5</v>
      </c>
      <c r="I72" s="26">
        <v>1631</v>
      </c>
      <c r="J72" s="26">
        <v>16.739999999999998</v>
      </c>
      <c r="K72" s="26">
        <v>8.85</v>
      </c>
      <c r="L72" s="26">
        <v>16.739999999999998</v>
      </c>
      <c r="M72" s="26">
        <v>0</v>
      </c>
      <c r="N72" s="26">
        <v>71.290000000000006</v>
      </c>
      <c r="O72" s="26">
        <v>112.21</v>
      </c>
      <c r="P72" s="26">
        <v>11.94</v>
      </c>
      <c r="Q72" s="26">
        <v>0</v>
      </c>
      <c r="R72" s="26">
        <v>0</v>
      </c>
      <c r="S72" s="26">
        <v>2.39</v>
      </c>
      <c r="T72" s="26">
        <v>9.83</v>
      </c>
      <c r="U72" s="26">
        <v>880.55</v>
      </c>
      <c r="V72" s="26">
        <v>1466.01</v>
      </c>
      <c r="W72" s="26">
        <v>421.06</v>
      </c>
      <c r="X72" s="26">
        <v>169.81</v>
      </c>
      <c r="Y72" s="26">
        <v>663.76</v>
      </c>
      <c r="Z72" s="26">
        <v>9.58</v>
      </c>
      <c r="AA72" s="26">
        <v>256.05</v>
      </c>
      <c r="AB72" s="26">
        <v>1639.16</v>
      </c>
      <c r="AC72" s="26">
        <v>529.24</v>
      </c>
      <c r="AD72" s="26">
        <v>11.09</v>
      </c>
      <c r="AE72" s="26">
        <v>0.79</v>
      </c>
      <c r="AF72" s="26">
        <v>0.84</v>
      </c>
      <c r="AG72" s="26">
        <v>10.76</v>
      </c>
      <c r="AH72" s="26">
        <v>21.77</v>
      </c>
      <c r="AI72" s="26">
        <v>25.2</v>
      </c>
      <c r="AJ72" s="27">
        <v>0.4</v>
      </c>
      <c r="AK72" s="27">
        <v>668.22</v>
      </c>
      <c r="AL72" s="27">
        <v>564.57000000000005</v>
      </c>
      <c r="AM72" s="27">
        <v>1288.77</v>
      </c>
      <c r="AN72" s="27">
        <v>538.32000000000005</v>
      </c>
      <c r="AO72" s="27">
        <v>281.08999999999997</v>
      </c>
      <c r="AP72" s="27">
        <v>466.82</v>
      </c>
      <c r="AQ72" s="27">
        <v>229.17</v>
      </c>
      <c r="AR72" s="27">
        <v>693.27</v>
      </c>
      <c r="AS72" s="27">
        <v>818.73</v>
      </c>
      <c r="AT72" s="27">
        <v>680.51</v>
      </c>
      <c r="AU72" s="27">
        <v>1007.05</v>
      </c>
      <c r="AV72" s="27">
        <v>306.85000000000002</v>
      </c>
      <c r="AW72" s="27">
        <v>460.33</v>
      </c>
      <c r="AX72" s="27">
        <v>2790.95</v>
      </c>
      <c r="AY72" s="27">
        <v>0</v>
      </c>
      <c r="AZ72" s="27">
        <v>988.08</v>
      </c>
      <c r="BA72" s="27">
        <v>693.81</v>
      </c>
      <c r="BB72" s="27">
        <v>515.08000000000004</v>
      </c>
      <c r="BC72" s="27">
        <v>214.49</v>
      </c>
      <c r="BD72" s="27">
        <v>0.34</v>
      </c>
      <c r="BE72" s="27">
        <v>0.09</v>
      </c>
      <c r="BF72" s="27">
        <v>0.11</v>
      </c>
      <c r="BG72" s="27">
        <v>0.28000000000000003</v>
      </c>
      <c r="BH72" s="27">
        <v>0.35</v>
      </c>
      <c r="BI72" s="27">
        <v>1.06</v>
      </c>
      <c r="BJ72" s="27">
        <v>0.04</v>
      </c>
      <c r="BK72" s="27">
        <v>3.85</v>
      </c>
      <c r="BL72" s="27">
        <v>0.01</v>
      </c>
      <c r="BM72" s="27">
        <v>1.31</v>
      </c>
      <c r="BN72" s="27">
        <v>0.05</v>
      </c>
      <c r="BO72" s="27">
        <v>7.0000000000000007E-2</v>
      </c>
      <c r="BP72" s="27">
        <v>0</v>
      </c>
      <c r="BQ72" s="27">
        <v>0</v>
      </c>
      <c r="BR72" s="27">
        <v>0.34</v>
      </c>
      <c r="BS72" s="27">
        <v>5.44</v>
      </c>
      <c r="BT72" s="27">
        <v>0</v>
      </c>
      <c r="BU72" s="27">
        <v>0</v>
      </c>
      <c r="BV72" s="27">
        <v>7.86</v>
      </c>
      <c r="BW72" s="27">
        <v>0.04</v>
      </c>
      <c r="BX72" s="27">
        <v>0</v>
      </c>
      <c r="BY72" s="27">
        <v>0</v>
      </c>
      <c r="BZ72" s="27">
        <v>0</v>
      </c>
      <c r="CA72" s="27">
        <v>0</v>
      </c>
      <c r="CB72" s="27">
        <v>1096.46</v>
      </c>
      <c r="CC72" s="14"/>
      <c r="CD72" s="14"/>
      <c r="CE72" s="27">
        <v>529.24</v>
      </c>
      <c r="CG72" s="27">
        <v>4</v>
      </c>
      <c r="CH72" s="27">
        <v>4</v>
      </c>
      <c r="CI72" s="27">
        <v>4</v>
      </c>
      <c r="CJ72" s="27">
        <v>400</v>
      </c>
      <c r="CK72" s="27">
        <v>182</v>
      </c>
      <c r="CL72" s="27">
        <v>291</v>
      </c>
      <c r="CM72" s="27">
        <v>0.6</v>
      </c>
      <c r="CN72" s="27">
        <v>0.6</v>
      </c>
      <c r="CO72" s="27">
        <v>0.6</v>
      </c>
      <c r="CP72" s="27">
        <v>15.16</v>
      </c>
      <c r="CQ72" s="27">
        <v>1.94</v>
      </c>
    </row>
    <row r="73" spans="1:95" x14ac:dyDescent="0.25">
      <c r="A73" s="29"/>
    </row>
    <row r="74" spans="1:95" x14ac:dyDescent="0.25">
      <c r="A74" s="29"/>
    </row>
    <row r="75" spans="1:95" x14ac:dyDescent="0.25">
      <c r="A75" s="54" t="s">
        <v>94</v>
      </c>
      <c r="B75" s="45" t="s">
        <v>95</v>
      </c>
      <c r="C75" s="45" t="s">
        <v>73</v>
      </c>
      <c r="D75" s="48" t="s">
        <v>0</v>
      </c>
      <c r="E75" s="49"/>
      <c r="F75" s="48" t="s">
        <v>1</v>
      </c>
      <c r="G75" s="49"/>
      <c r="H75" s="45" t="s">
        <v>74</v>
      </c>
      <c r="I75" s="45" t="s">
        <v>96</v>
      </c>
    </row>
    <row r="76" spans="1:95" x14ac:dyDescent="0.25">
      <c r="A76" s="55"/>
      <c r="B76" s="45"/>
      <c r="C76" s="45"/>
      <c r="D76" s="50"/>
      <c r="E76" s="51"/>
      <c r="F76" s="50"/>
      <c r="G76" s="51"/>
      <c r="H76" s="45"/>
      <c r="I76" s="45"/>
    </row>
    <row r="77" spans="1:95" x14ac:dyDescent="0.25">
      <c r="A77" s="29"/>
      <c r="B77" s="17" t="s">
        <v>131</v>
      </c>
    </row>
    <row r="78" spans="1:95" x14ac:dyDescent="0.25">
      <c r="A78" s="29"/>
      <c r="B78" s="17" t="s">
        <v>100</v>
      </c>
    </row>
    <row r="79" spans="1:95" s="23" customFormat="1" ht="31.5" x14ac:dyDescent="0.25">
      <c r="A79" s="30" t="str">
        <f>"1.5"</f>
        <v>1.5</v>
      </c>
      <c r="B79" s="21" t="s">
        <v>101</v>
      </c>
      <c r="C79" s="33">
        <v>50</v>
      </c>
      <c r="D79" s="22">
        <v>3.95</v>
      </c>
      <c r="E79" s="22">
        <v>0</v>
      </c>
      <c r="F79" s="22">
        <v>0.5</v>
      </c>
      <c r="G79" s="22">
        <v>0</v>
      </c>
      <c r="H79" s="22">
        <v>25.8</v>
      </c>
      <c r="I79" s="22">
        <v>122.8</v>
      </c>
      <c r="J79" s="22">
        <v>0.08</v>
      </c>
      <c r="K79" s="22">
        <v>0</v>
      </c>
      <c r="L79" s="22">
        <v>0.08</v>
      </c>
      <c r="M79" s="22">
        <v>0</v>
      </c>
      <c r="N79" s="22">
        <v>0.84</v>
      </c>
      <c r="O79" s="22">
        <v>18.48</v>
      </c>
      <c r="P79" s="22">
        <v>1.32</v>
      </c>
      <c r="Q79" s="22">
        <v>0</v>
      </c>
      <c r="R79" s="22">
        <v>0</v>
      </c>
      <c r="S79" s="22">
        <v>0.12</v>
      </c>
      <c r="T79" s="22">
        <v>0.6</v>
      </c>
      <c r="U79" s="22">
        <v>0</v>
      </c>
      <c r="V79" s="22">
        <v>53.2</v>
      </c>
      <c r="W79" s="22">
        <v>9.1999999999999993</v>
      </c>
      <c r="X79" s="22">
        <v>13.2</v>
      </c>
      <c r="Y79" s="22">
        <v>34.799999999999997</v>
      </c>
      <c r="Z79" s="22">
        <v>0.8</v>
      </c>
      <c r="AA79" s="22">
        <v>0</v>
      </c>
      <c r="AB79" s="22">
        <v>0</v>
      </c>
      <c r="AC79" s="22">
        <v>0</v>
      </c>
      <c r="AD79" s="22">
        <v>0.52</v>
      </c>
      <c r="AE79" s="22">
        <v>0.06</v>
      </c>
      <c r="AF79" s="22">
        <v>0.02</v>
      </c>
      <c r="AG79" s="22">
        <v>0.64</v>
      </c>
      <c r="AH79" s="22">
        <v>1.24</v>
      </c>
      <c r="AI79" s="22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15.08</v>
      </c>
      <c r="CC79" s="24"/>
      <c r="CD79" s="24"/>
      <c r="CE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</row>
    <row r="80" spans="1:95" s="23" customFormat="1" x14ac:dyDescent="0.25">
      <c r="A80" s="30" t="s">
        <v>158</v>
      </c>
      <c r="B80" s="38" t="s">
        <v>180</v>
      </c>
      <c r="C80" s="33">
        <v>40</v>
      </c>
      <c r="D80" s="39">
        <v>2.64</v>
      </c>
      <c r="E80" s="39"/>
      <c r="F80" s="39">
        <v>0.48</v>
      </c>
      <c r="G80" s="39"/>
      <c r="H80" s="39">
        <v>16.68</v>
      </c>
      <c r="I80" s="39">
        <v>77.349999999999994</v>
      </c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CC80" s="24"/>
      <c r="CD80" s="24"/>
    </row>
    <row r="81" spans="1:95" s="23" customFormat="1" x14ac:dyDescent="0.25">
      <c r="A81" s="30" t="str">
        <f>"146"</f>
        <v>146</v>
      </c>
      <c r="B81" s="21" t="s">
        <v>111</v>
      </c>
      <c r="C81" s="33">
        <v>230</v>
      </c>
      <c r="D81" s="22">
        <v>4.68</v>
      </c>
      <c r="E81" s="22">
        <v>0.81</v>
      </c>
      <c r="F81" s="22">
        <v>7.38</v>
      </c>
      <c r="G81" s="22">
        <v>0</v>
      </c>
      <c r="H81" s="22">
        <v>33.24</v>
      </c>
      <c r="I81" s="22">
        <v>216.3</v>
      </c>
      <c r="J81" s="22">
        <v>4.04</v>
      </c>
      <c r="K81" s="22">
        <v>0.16</v>
      </c>
      <c r="L81" s="22">
        <v>4.04</v>
      </c>
      <c r="M81" s="22">
        <v>0</v>
      </c>
      <c r="N81" s="22">
        <v>3.05</v>
      </c>
      <c r="O81" s="22">
        <v>21.01</v>
      </c>
      <c r="P81" s="22">
        <v>1.96</v>
      </c>
      <c r="Q81" s="22">
        <v>0</v>
      </c>
      <c r="R81" s="22">
        <v>0</v>
      </c>
      <c r="S81" s="22">
        <v>0.33</v>
      </c>
      <c r="T81" s="22">
        <v>2.52</v>
      </c>
      <c r="U81" s="22">
        <v>244.32</v>
      </c>
      <c r="V81" s="22">
        <v>804.84</v>
      </c>
      <c r="W81" s="22">
        <v>44.77</v>
      </c>
      <c r="X81" s="22">
        <v>34.200000000000003</v>
      </c>
      <c r="Y81" s="22">
        <v>100.27</v>
      </c>
      <c r="Z81" s="22">
        <v>1.26</v>
      </c>
      <c r="AA81" s="22">
        <v>25.86</v>
      </c>
      <c r="AB81" s="22">
        <v>46.21</v>
      </c>
      <c r="AC81" s="22">
        <v>52.28</v>
      </c>
      <c r="AD81" s="22">
        <v>0.22</v>
      </c>
      <c r="AE81" s="22">
        <v>0.14000000000000001</v>
      </c>
      <c r="AF81" s="22">
        <v>0.12</v>
      </c>
      <c r="AG81" s="22">
        <v>1.62</v>
      </c>
      <c r="AH81" s="22">
        <v>3</v>
      </c>
      <c r="AI81" s="22">
        <v>12.45</v>
      </c>
      <c r="AJ81" s="23">
        <v>0</v>
      </c>
      <c r="AK81" s="23">
        <v>37.729999999999997</v>
      </c>
      <c r="AL81" s="23">
        <v>59.37</v>
      </c>
      <c r="AM81" s="23">
        <v>75.16</v>
      </c>
      <c r="AN81" s="23">
        <v>88.48</v>
      </c>
      <c r="AO81" s="23">
        <v>15.13</v>
      </c>
      <c r="AP81" s="23">
        <v>59.67</v>
      </c>
      <c r="AQ81" s="23">
        <v>30.55</v>
      </c>
      <c r="AR81" s="23">
        <v>60.87</v>
      </c>
      <c r="AS81" s="23">
        <v>85.23</v>
      </c>
      <c r="AT81" s="23">
        <v>232.43</v>
      </c>
      <c r="AU81" s="23">
        <v>103.43</v>
      </c>
      <c r="AV81" s="23">
        <v>21.57</v>
      </c>
      <c r="AW81" s="23">
        <v>60.21</v>
      </c>
      <c r="AX81" s="23">
        <v>323.61</v>
      </c>
      <c r="AY81" s="23">
        <v>0</v>
      </c>
      <c r="AZ81" s="23">
        <v>45.2</v>
      </c>
      <c r="BA81" s="23">
        <v>41.1</v>
      </c>
      <c r="BB81" s="23">
        <v>44.96</v>
      </c>
      <c r="BC81" s="23">
        <v>19.170000000000002</v>
      </c>
      <c r="BD81" s="23">
        <v>0.21</v>
      </c>
      <c r="BE81" s="23">
        <v>0.05</v>
      </c>
      <c r="BF81" s="23">
        <v>0.04</v>
      </c>
      <c r="BG81" s="23">
        <v>0.11</v>
      </c>
      <c r="BH81" s="23">
        <v>0.14000000000000001</v>
      </c>
      <c r="BI81" s="23">
        <v>0.44</v>
      </c>
      <c r="BJ81" s="23">
        <v>0</v>
      </c>
      <c r="BK81" s="23">
        <v>1.48</v>
      </c>
      <c r="BL81" s="23">
        <v>0</v>
      </c>
      <c r="BM81" s="23">
        <v>0.44</v>
      </c>
      <c r="BN81" s="23">
        <v>0</v>
      </c>
      <c r="BO81" s="23">
        <v>0</v>
      </c>
      <c r="BP81" s="23">
        <v>0</v>
      </c>
      <c r="BQ81" s="23">
        <v>0</v>
      </c>
      <c r="BR81" s="23">
        <v>0.17</v>
      </c>
      <c r="BS81" s="23">
        <v>1.49</v>
      </c>
      <c r="BT81" s="23">
        <v>0</v>
      </c>
      <c r="BU81" s="23">
        <v>0</v>
      </c>
      <c r="BV81" s="23">
        <v>0.18</v>
      </c>
      <c r="BW81" s="23">
        <v>0</v>
      </c>
      <c r="BX81" s="23">
        <v>0</v>
      </c>
      <c r="BY81" s="23">
        <v>0</v>
      </c>
      <c r="BZ81" s="23">
        <v>0</v>
      </c>
      <c r="CA81" s="23">
        <v>0</v>
      </c>
      <c r="CB81" s="23">
        <v>146.02000000000001</v>
      </c>
      <c r="CC81" s="24"/>
      <c r="CD81" s="24"/>
      <c r="CE81" s="23">
        <v>33.56</v>
      </c>
      <c r="CG81" s="23">
        <v>0</v>
      </c>
      <c r="CH81" s="23">
        <v>0</v>
      </c>
      <c r="CI81" s="23">
        <v>0</v>
      </c>
      <c r="CJ81" s="23">
        <v>0</v>
      </c>
      <c r="CK81" s="23">
        <v>0</v>
      </c>
      <c r="CL81" s="23">
        <v>0</v>
      </c>
      <c r="CM81" s="23">
        <v>0</v>
      </c>
      <c r="CN81" s="23">
        <v>0</v>
      </c>
      <c r="CO81" s="23">
        <v>0</v>
      </c>
      <c r="CP81" s="23">
        <v>0</v>
      </c>
      <c r="CQ81" s="23">
        <v>0.63</v>
      </c>
    </row>
    <row r="82" spans="1:95" s="23" customFormat="1" ht="31.5" x14ac:dyDescent="0.25">
      <c r="A82" s="30" t="str">
        <f>"12/7"</f>
        <v>12/7</v>
      </c>
      <c r="B82" s="21" t="s">
        <v>185</v>
      </c>
      <c r="C82" s="33" t="s">
        <v>195</v>
      </c>
      <c r="D82" s="22">
        <v>15.83</v>
      </c>
      <c r="E82" s="22">
        <v>14.33</v>
      </c>
      <c r="F82" s="22">
        <v>7.61</v>
      </c>
      <c r="G82" s="22">
        <v>0.11</v>
      </c>
      <c r="H82" s="22">
        <v>10.5</v>
      </c>
      <c r="I82" s="22">
        <v>174.01</v>
      </c>
      <c r="J82" s="22">
        <v>2.29</v>
      </c>
      <c r="K82" s="22">
        <v>0.05</v>
      </c>
      <c r="L82" s="22">
        <v>1.02</v>
      </c>
      <c r="M82" s="22">
        <v>0</v>
      </c>
      <c r="N82" s="22">
        <v>1.98</v>
      </c>
      <c r="O82" s="22">
        <v>7.05</v>
      </c>
      <c r="P82" s="22">
        <v>0.16</v>
      </c>
      <c r="Q82" s="22">
        <v>0</v>
      </c>
      <c r="R82" s="22">
        <v>0</v>
      </c>
      <c r="S82" s="22">
        <v>0.1</v>
      </c>
      <c r="T82" s="22">
        <v>2.1</v>
      </c>
      <c r="U82" s="22">
        <v>294.33999999999997</v>
      </c>
      <c r="V82" s="22">
        <v>217.02</v>
      </c>
      <c r="W82" s="22">
        <v>41.97</v>
      </c>
      <c r="X82" s="22">
        <v>25</v>
      </c>
      <c r="Y82" s="22">
        <v>160.24</v>
      </c>
      <c r="Z82" s="22">
        <v>0.67</v>
      </c>
      <c r="AA82" s="22">
        <v>44.75</v>
      </c>
      <c r="AB82" s="22">
        <v>226.98</v>
      </c>
      <c r="AC82" s="22">
        <v>96.36</v>
      </c>
      <c r="AD82" s="22">
        <v>1.1200000000000001</v>
      </c>
      <c r="AE82" s="22">
        <v>0.14000000000000001</v>
      </c>
      <c r="AF82" s="22">
        <v>0.16</v>
      </c>
      <c r="AG82" s="22">
        <v>3.02</v>
      </c>
      <c r="AH82" s="22">
        <v>5.96</v>
      </c>
      <c r="AI82" s="22">
        <v>1.44</v>
      </c>
      <c r="AJ82" s="23">
        <v>0</v>
      </c>
      <c r="AK82" s="23">
        <v>911.64</v>
      </c>
      <c r="AL82" s="23">
        <v>715.89</v>
      </c>
      <c r="AM82" s="23">
        <v>1289.8499999999999</v>
      </c>
      <c r="AN82" s="23">
        <v>1408.45</v>
      </c>
      <c r="AO82" s="23">
        <v>401.97</v>
      </c>
      <c r="AP82" s="23">
        <v>814.11</v>
      </c>
      <c r="AQ82" s="23">
        <v>169.2</v>
      </c>
      <c r="AR82" s="23">
        <v>120.63</v>
      </c>
      <c r="AS82" s="23">
        <v>76.599999999999994</v>
      </c>
      <c r="AT82" s="23">
        <v>94.49</v>
      </c>
      <c r="AU82" s="23">
        <v>111.32</v>
      </c>
      <c r="AV82" s="23">
        <v>603.79999999999995</v>
      </c>
      <c r="AW82" s="23">
        <v>62.9</v>
      </c>
      <c r="AX82" s="23">
        <v>435.3</v>
      </c>
      <c r="AY82" s="23">
        <v>0.75</v>
      </c>
      <c r="AZ82" s="23">
        <v>130.88999999999999</v>
      </c>
      <c r="BA82" s="23">
        <v>99.28</v>
      </c>
      <c r="BB82" s="23">
        <v>89.17</v>
      </c>
      <c r="BC82" s="23">
        <v>45.21</v>
      </c>
      <c r="BD82" s="23">
        <v>0.06</v>
      </c>
      <c r="BE82" s="23">
        <v>0.01</v>
      </c>
      <c r="BF82" s="23">
        <v>0.01</v>
      </c>
      <c r="BG82" s="23">
        <v>0.03</v>
      </c>
      <c r="BH82" s="23">
        <v>0.04</v>
      </c>
      <c r="BI82" s="23">
        <v>0.12</v>
      </c>
      <c r="BJ82" s="23">
        <v>0</v>
      </c>
      <c r="BK82" s="23">
        <v>0.39</v>
      </c>
      <c r="BL82" s="23">
        <v>0</v>
      </c>
      <c r="BM82" s="23">
        <v>0.12</v>
      </c>
      <c r="BN82" s="23">
        <v>0</v>
      </c>
      <c r="BO82" s="23">
        <v>0</v>
      </c>
      <c r="BP82" s="23">
        <v>0</v>
      </c>
      <c r="BQ82" s="23">
        <v>0</v>
      </c>
      <c r="BR82" s="23">
        <v>0.05</v>
      </c>
      <c r="BS82" s="23">
        <v>0.36</v>
      </c>
      <c r="BT82" s="23">
        <v>0</v>
      </c>
      <c r="BU82" s="23">
        <v>0</v>
      </c>
      <c r="BV82" s="23">
        <v>7.0000000000000007E-2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105.56</v>
      </c>
      <c r="CC82" s="24"/>
      <c r="CD82" s="24"/>
      <c r="CE82" s="23">
        <v>82.58</v>
      </c>
      <c r="CG82" s="23">
        <v>122.15</v>
      </c>
      <c r="CH82" s="23">
        <v>23.94</v>
      </c>
      <c r="CI82" s="23">
        <v>73.040000000000006</v>
      </c>
      <c r="CJ82" s="23">
        <v>1456.46</v>
      </c>
      <c r="CK82" s="23">
        <v>559.24</v>
      </c>
      <c r="CL82" s="23">
        <v>1007.85</v>
      </c>
      <c r="CM82" s="23">
        <v>19.670000000000002</v>
      </c>
      <c r="CN82" s="23">
        <v>11.63</v>
      </c>
      <c r="CO82" s="23">
        <v>15.65</v>
      </c>
      <c r="CP82" s="23">
        <v>0.3</v>
      </c>
      <c r="CQ82" s="23">
        <v>0.75</v>
      </c>
    </row>
    <row r="83" spans="1:95" s="23" customFormat="1" x14ac:dyDescent="0.25">
      <c r="A83" s="30" t="str">
        <f>"300"</f>
        <v>300</v>
      </c>
      <c r="B83" s="21" t="s">
        <v>105</v>
      </c>
      <c r="C83" s="22" t="str">
        <f>"200"</f>
        <v>200</v>
      </c>
      <c r="D83" s="22">
        <v>0.08</v>
      </c>
      <c r="E83" s="22">
        <v>0</v>
      </c>
      <c r="F83" s="22">
        <v>0.02</v>
      </c>
      <c r="G83" s="22">
        <v>0.02</v>
      </c>
      <c r="H83" s="22">
        <v>9.14</v>
      </c>
      <c r="I83" s="22">
        <v>35.108615999999998</v>
      </c>
      <c r="J83" s="22">
        <v>0</v>
      </c>
      <c r="K83" s="22">
        <v>0</v>
      </c>
      <c r="L83" s="22">
        <v>0</v>
      </c>
      <c r="M83" s="22">
        <v>0</v>
      </c>
      <c r="N83" s="22">
        <v>9.1</v>
      </c>
      <c r="O83" s="22">
        <v>0</v>
      </c>
      <c r="P83" s="22">
        <v>0.04</v>
      </c>
      <c r="Q83" s="22">
        <v>0</v>
      </c>
      <c r="R83" s="22">
        <v>0</v>
      </c>
      <c r="S83" s="22">
        <v>0</v>
      </c>
      <c r="T83" s="22">
        <v>0.03</v>
      </c>
      <c r="U83" s="22">
        <v>0.1</v>
      </c>
      <c r="V83" s="22">
        <v>0.26</v>
      </c>
      <c r="W83" s="22">
        <v>0.26</v>
      </c>
      <c r="X83" s="22">
        <v>0</v>
      </c>
      <c r="Y83" s="22">
        <v>0</v>
      </c>
      <c r="Z83" s="22">
        <v>0.03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22">
        <v>0</v>
      </c>
      <c r="AG83" s="22">
        <v>0</v>
      </c>
      <c r="AH83" s="22">
        <v>0</v>
      </c>
      <c r="AI83" s="22">
        <v>0</v>
      </c>
      <c r="AJ83" s="23">
        <v>0</v>
      </c>
      <c r="AK83" s="23">
        <v>0</v>
      </c>
      <c r="AL83" s="23">
        <v>0</v>
      </c>
      <c r="AM83" s="23">
        <v>0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3">
        <v>0</v>
      </c>
      <c r="BE83" s="23">
        <v>0</v>
      </c>
      <c r="BF83" s="23">
        <v>0</v>
      </c>
      <c r="BG83" s="23">
        <v>0</v>
      </c>
      <c r="BH83" s="23">
        <v>0</v>
      </c>
      <c r="BI83" s="23">
        <v>0</v>
      </c>
      <c r="BJ83" s="23">
        <v>0</v>
      </c>
      <c r="BK83" s="23">
        <v>0</v>
      </c>
      <c r="BL83" s="23">
        <v>0</v>
      </c>
      <c r="BM83" s="23">
        <v>0</v>
      </c>
      <c r="BN83" s="23">
        <v>0</v>
      </c>
      <c r="BO83" s="23">
        <v>0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3">
        <v>0</v>
      </c>
      <c r="BX83" s="23">
        <v>0</v>
      </c>
      <c r="BY83" s="23">
        <v>0</v>
      </c>
      <c r="BZ83" s="23">
        <v>0</v>
      </c>
      <c r="CA83" s="23">
        <v>0</v>
      </c>
      <c r="CB83" s="23">
        <v>190.04</v>
      </c>
      <c r="CC83" s="24"/>
      <c r="CD83" s="24"/>
      <c r="CE83" s="23">
        <v>0</v>
      </c>
      <c r="CG83" s="23">
        <v>0</v>
      </c>
      <c r="CH83" s="23">
        <v>0</v>
      </c>
      <c r="CI83" s="23">
        <v>0</v>
      </c>
      <c r="CJ83" s="23">
        <v>0</v>
      </c>
      <c r="CK83" s="23">
        <v>0</v>
      </c>
      <c r="CL83" s="23">
        <v>0</v>
      </c>
      <c r="CM83" s="23">
        <v>0</v>
      </c>
      <c r="CN83" s="23">
        <v>0</v>
      </c>
      <c r="CO83" s="23">
        <v>0</v>
      </c>
      <c r="CP83" s="23">
        <v>10</v>
      </c>
      <c r="CQ83" s="23">
        <v>0</v>
      </c>
    </row>
    <row r="84" spans="1:95" s="16" customFormat="1" x14ac:dyDescent="0.25">
      <c r="A84" s="31" t="s">
        <v>173</v>
      </c>
      <c r="B84" s="18" t="s">
        <v>132</v>
      </c>
      <c r="C84" s="19" t="str">
        <f>"100"</f>
        <v>100</v>
      </c>
      <c r="D84" s="19">
        <v>4.0999999999999996</v>
      </c>
      <c r="E84" s="19">
        <v>4.0999999999999996</v>
      </c>
      <c r="F84" s="19">
        <v>1.5</v>
      </c>
      <c r="G84" s="19">
        <v>0</v>
      </c>
      <c r="H84" s="19">
        <v>5.9</v>
      </c>
      <c r="I84" s="19">
        <v>55.62</v>
      </c>
      <c r="J84" s="19">
        <v>0.9</v>
      </c>
      <c r="K84" s="19">
        <v>0</v>
      </c>
      <c r="L84" s="19">
        <v>0</v>
      </c>
      <c r="M84" s="19">
        <v>0</v>
      </c>
      <c r="N84" s="19">
        <v>5.9</v>
      </c>
      <c r="O84" s="19">
        <v>0</v>
      </c>
      <c r="P84" s="19">
        <v>0</v>
      </c>
      <c r="Q84" s="19">
        <v>0</v>
      </c>
      <c r="R84" s="19">
        <v>0</v>
      </c>
      <c r="S84" s="19">
        <v>1.1000000000000001</v>
      </c>
      <c r="T84" s="19">
        <v>0.9</v>
      </c>
      <c r="U84" s="19">
        <v>50</v>
      </c>
      <c r="V84" s="19">
        <v>152</v>
      </c>
      <c r="W84" s="19">
        <v>124</v>
      </c>
      <c r="X84" s="19">
        <v>15</v>
      </c>
      <c r="Y84" s="19">
        <v>95</v>
      </c>
      <c r="Z84" s="19">
        <v>0.1</v>
      </c>
      <c r="AA84" s="19">
        <v>10</v>
      </c>
      <c r="AB84" s="19">
        <v>0</v>
      </c>
      <c r="AC84" s="19">
        <v>10</v>
      </c>
      <c r="AD84" s="19">
        <v>0</v>
      </c>
      <c r="AE84" s="19">
        <v>0.03</v>
      </c>
      <c r="AF84" s="19">
        <v>0.15</v>
      </c>
      <c r="AG84" s="19">
        <v>0.2</v>
      </c>
      <c r="AH84" s="19">
        <v>1.2</v>
      </c>
      <c r="AI84" s="19">
        <v>0.6</v>
      </c>
      <c r="AJ84" s="16">
        <v>0</v>
      </c>
      <c r="AK84" s="16">
        <v>323</v>
      </c>
      <c r="AL84" s="16">
        <v>300</v>
      </c>
      <c r="AM84" s="16">
        <v>450</v>
      </c>
      <c r="AN84" s="16">
        <v>387</v>
      </c>
      <c r="AO84" s="16">
        <v>115</v>
      </c>
      <c r="AP84" s="16">
        <v>216</v>
      </c>
      <c r="AQ84" s="16">
        <v>72</v>
      </c>
      <c r="AR84" s="16">
        <v>225</v>
      </c>
      <c r="AS84" s="16">
        <v>160</v>
      </c>
      <c r="AT84" s="16">
        <v>174</v>
      </c>
      <c r="AU84" s="16">
        <v>344</v>
      </c>
      <c r="AV84" s="16">
        <v>156</v>
      </c>
      <c r="AW84" s="16">
        <v>93</v>
      </c>
      <c r="AX84" s="16">
        <v>897</v>
      </c>
      <c r="AY84" s="16">
        <v>0</v>
      </c>
      <c r="AZ84" s="16">
        <v>518</v>
      </c>
      <c r="BA84" s="16">
        <v>278</v>
      </c>
      <c r="BB84" s="16">
        <v>242</v>
      </c>
      <c r="BC84" s="16">
        <v>50</v>
      </c>
      <c r="BD84" s="16">
        <v>0.1</v>
      </c>
      <c r="BE84" s="16">
        <v>7.0000000000000007E-2</v>
      </c>
      <c r="BF84" s="16">
        <v>0.04</v>
      </c>
      <c r="BG84" s="16">
        <v>0.08</v>
      </c>
      <c r="BH84" s="16">
        <v>0.09</v>
      </c>
      <c r="BI84" s="16">
        <v>0.45</v>
      </c>
      <c r="BJ84" s="16">
        <v>0.03</v>
      </c>
      <c r="BK84" s="16">
        <v>0.56000000000000005</v>
      </c>
      <c r="BL84" s="16">
        <v>0.02</v>
      </c>
      <c r="BM84" s="16">
        <v>0.31</v>
      </c>
      <c r="BN84" s="16">
        <v>0.04</v>
      </c>
      <c r="BO84" s="16">
        <v>0</v>
      </c>
      <c r="BP84" s="16">
        <v>0</v>
      </c>
      <c r="BQ84" s="16">
        <v>0.04</v>
      </c>
      <c r="BR84" s="16">
        <v>0.08</v>
      </c>
      <c r="BS84" s="16">
        <v>0.69</v>
      </c>
      <c r="BT84" s="16">
        <v>0.01</v>
      </c>
      <c r="BU84" s="16">
        <v>0</v>
      </c>
      <c r="BV84" s="16">
        <v>0.02</v>
      </c>
      <c r="BW84" s="16">
        <v>0.03</v>
      </c>
      <c r="BX84" s="16">
        <v>0.08</v>
      </c>
      <c r="BY84" s="16">
        <v>0</v>
      </c>
      <c r="BZ84" s="16">
        <v>0</v>
      </c>
      <c r="CA84" s="16">
        <v>0</v>
      </c>
      <c r="CB84" s="16">
        <v>86.5</v>
      </c>
      <c r="CC84" s="20"/>
      <c r="CD84" s="20"/>
      <c r="CE84" s="16">
        <v>10</v>
      </c>
      <c r="CG84" s="16">
        <v>9</v>
      </c>
      <c r="CH84" s="16">
        <v>9</v>
      </c>
      <c r="CI84" s="16">
        <v>9</v>
      </c>
      <c r="CJ84" s="16">
        <v>3240</v>
      </c>
      <c r="CK84" s="16">
        <v>2070</v>
      </c>
      <c r="CL84" s="16">
        <v>2655</v>
      </c>
      <c r="CM84" s="16">
        <v>2</v>
      </c>
      <c r="CN84" s="16">
        <v>2</v>
      </c>
      <c r="CO84" s="16">
        <v>2</v>
      </c>
      <c r="CP84" s="16">
        <v>0</v>
      </c>
      <c r="CQ84" s="16">
        <v>0</v>
      </c>
    </row>
    <row r="85" spans="1:95" s="27" customFormat="1" x14ac:dyDescent="0.25">
      <c r="A85" s="32"/>
      <c r="B85" s="25" t="s">
        <v>107</v>
      </c>
      <c r="C85" s="26"/>
      <c r="D85" s="26">
        <v>31.27</v>
      </c>
      <c r="E85" s="26">
        <v>19.25</v>
      </c>
      <c r="F85" s="26">
        <v>17.489999999999998</v>
      </c>
      <c r="G85" s="26">
        <v>0.13</v>
      </c>
      <c r="H85" s="26">
        <v>101.3</v>
      </c>
      <c r="I85" s="26">
        <v>681.1</v>
      </c>
      <c r="J85" s="26">
        <v>7.31</v>
      </c>
      <c r="K85" s="26">
        <v>0.21</v>
      </c>
      <c r="L85" s="26">
        <v>5.14</v>
      </c>
      <c r="M85" s="26">
        <v>0</v>
      </c>
      <c r="N85" s="26">
        <v>20.86</v>
      </c>
      <c r="O85" s="26">
        <v>46.54</v>
      </c>
      <c r="P85" s="26">
        <v>3.48</v>
      </c>
      <c r="Q85" s="26">
        <v>0</v>
      </c>
      <c r="R85" s="26">
        <v>0</v>
      </c>
      <c r="S85" s="26">
        <v>1.65</v>
      </c>
      <c r="T85" s="26">
        <v>6.16</v>
      </c>
      <c r="U85" s="26">
        <v>588.76</v>
      </c>
      <c r="V85" s="26">
        <v>1227.32</v>
      </c>
      <c r="W85" s="26">
        <v>220.21</v>
      </c>
      <c r="X85" s="26">
        <v>87.41</v>
      </c>
      <c r="Y85" s="26">
        <v>390.31</v>
      </c>
      <c r="Z85" s="26">
        <v>2.85</v>
      </c>
      <c r="AA85" s="26">
        <v>80.61</v>
      </c>
      <c r="AB85" s="26">
        <v>273.19</v>
      </c>
      <c r="AC85" s="26">
        <v>158.63999999999999</v>
      </c>
      <c r="AD85" s="26">
        <v>1.86</v>
      </c>
      <c r="AE85" s="26">
        <v>0.37</v>
      </c>
      <c r="AF85" s="26">
        <v>0.46</v>
      </c>
      <c r="AG85" s="26">
        <v>5.48</v>
      </c>
      <c r="AH85" s="26">
        <v>11.4</v>
      </c>
      <c r="AI85" s="26">
        <v>14.49</v>
      </c>
      <c r="AJ85" s="27">
        <v>0</v>
      </c>
      <c r="AK85" s="27">
        <v>1272.3699999999999</v>
      </c>
      <c r="AL85" s="27">
        <v>1075.26</v>
      </c>
      <c r="AM85" s="27">
        <v>1815.01</v>
      </c>
      <c r="AN85" s="27">
        <v>1883.94</v>
      </c>
      <c r="AO85" s="27">
        <v>532.09</v>
      </c>
      <c r="AP85" s="27">
        <v>1089.78</v>
      </c>
      <c r="AQ85" s="27">
        <v>271.76</v>
      </c>
      <c r="AR85" s="27">
        <v>406.5</v>
      </c>
      <c r="AS85" s="27">
        <v>321.83</v>
      </c>
      <c r="AT85" s="27">
        <v>500.92</v>
      </c>
      <c r="AU85" s="27">
        <v>558.75</v>
      </c>
      <c r="AV85" s="27">
        <v>781.37</v>
      </c>
      <c r="AW85" s="27">
        <v>216.12</v>
      </c>
      <c r="AX85" s="27">
        <v>1655.91</v>
      </c>
      <c r="AY85" s="27">
        <v>0.75</v>
      </c>
      <c r="AZ85" s="27">
        <v>694.09</v>
      </c>
      <c r="BA85" s="27">
        <v>418.39</v>
      </c>
      <c r="BB85" s="27">
        <v>376.14</v>
      </c>
      <c r="BC85" s="27">
        <v>114.38</v>
      </c>
      <c r="BD85" s="27">
        <v>0.37</v>
      </c>
      <c r="BE85" s="27">
        <v>0.13</v>
      </c>
      <c r="BF85" s="27">
        <v>0.09</v>
      </c>
      <c r="BG85" s="27">
        <v>0.22</v>
      </c>
      <c r="BH85" s="27">
        <v>0.26</v>
      </c>
      <c r="BI85" s="27">
        <v>1.01</v>
      </c>
      <c r="BJ85" s="27">
        <v>0.03</v>
      </c>
      <c r="BK85" s="27">
        <v>2.4300000000000002</v>
      </c>
      <c r="BL85" s="27">
        <v>0.02</v>
      </c>
      <c r="BM85" s="27">
        <v>0.87</v>
      </c>
      <c r="BN85" s="27">
        <v>0.04</v>
      </c>
      <c r="BO85" s="27">
        <v>0</v>
      </c>
      <c r="BP85" s="27">
        <v>0</v>
      </c>
      <c r="BQ85" s="27">
        <v>0.04</v>
      </c>
      <c r="BR85" s="27">
        <v>0.28999999999999998</v>
      </c>
      <c r="BS85" s="27">
        <v>2.5499999999999998</v>
      </c>
      <c r="BT85" s="27">
        <v>0.01</v>
      </c>
      <c r="BU85" s="27">
        <v>0</v>
      </c>
      <c r="BV85" s="27">
        <v>0.27</v>
      </c>
      <c r="BW85" s="27">
        <v>0.04</v>
      </c>
      <c r="BX85" s="27">
        <v>0.08</v>
      </c>
      <c r="BY85" s="27">
        <v>0</v>
      </c>
      <c r="BZ85" s="27">
        <v>0</v>
      </c>
      <c r="CA85" s="27">
        <v>0</v>
      </c>
      <c r="CB85" s="27">
        <v>543.20000000000005</v>
      </c>
      <c r="CC85" s="14"/>
      <c r="CD85" s="14">
        <f>$I$85/$I$94*100</f>
        <v>44.055627425614489</v>
      </c>
      <c r="CE85" s="27">
        <v>126.14</v>
      </c>
      <c r="CG85" s="27">
        <v>131.15</v>
      </c>
      <c r="CH85" s="27">
        <v>32.94</v>
      </c>
      <c r="CI85" s="27">
        <v>82.04</v>
      </c>
      <c r="CJ85" s="27">
        <v>4696.46</v>
      </c>
      <c r="CK85" s="27">
        <v>2629.24</v>
      </c>
      <c r="CL85" s="27">
        <v>3662.85</v>
      </c>
      <c r="CM85" s="27">
        <v>21.67</v>
      </c>
      <c r="CN85" s="27">
        <v>13.63</v>
      </c>
      <c r="CO85" s="27">
        <v>17.649999999999999</v>
      </c>
      <c r="CP85" s="27">
        <v>10.3</v>
      </c>
      <c r="CQ85" s="27">
        <v>1.38</v>
      </c>
    </row>
    <row r="86" spans="1:95" x14ac:dyDescent="0.25">
      <c r="A86" s="29"/>
      <c r="B86" s="17" t="s">
        <v>108</v>
      </c>
    </row>
    <row r="87" spans="1:95" s="23" customFormat="1" x14ac:dyDescent="0.25">
      <c r="A87" s="30" t="s">
        <v>175</v>
      </c>
      <c r="B87" s="21" t="s">
        <v>109</v>
      </c>
      <c r="C87" s="33">
        <v>100</v>
      </c>
      <c r="D87" s="22">
        <v>3.55</v>
      </c>
      <c r="E87" s="22">
        <v>0</v>
      </c>
      <c r="F87" s="22">
        <v>10.48</v>
      </c>
      <c r="G87" s="22">
        <v>0</v>
      </c>
      <c r="H87" s="22">
        <v>9.1300000000000008</v>
      </c>
      <c r="I87" s="22">
        <v>142.19999999999999</v>
      </c>
      <c r="J87" s="22">
        <v>0.02</v>
      </c>
      <c r="K87" s="22">
        <v>0</v>
      </c>
      <c r="L87" s="22">
        <v>0.02</v>
      </c>
      <c r="M87" s="22">
        <v>0</v>
      </c>
      <c r="N87" s="22">
        <v>2.41</v>
      </c>
      <c r="O87" s="22">
        <v>2.52</v>
      </c>
      <c r="P87" s="22">
        <v>1.1399999999999999</v>
      </c>
      <c r="Q87" s="22">
        <v>0</v>
      </c>
      <c r="R87" s="22">
        <v>0</v>
      </c>
      <c r="S87" s="22">
        <v>0.17</v>
      </c>
      <c r="T87" s="22">
        <v>1.05</v>
      </c>
      <c r="U87" s="22">
        <v>0</v>
      </c>
      <c r="V87" s="22">
        <v>137.22</v>
      </c>
      <c r="W87" s="22">
        <v>11.07</v>
      </c>
      <c r="X87" s="22">
        <v>11.72</v>
      </c>
      <c r="Y87" s="22">
        <v>28.08</v>
      </c>
      <c r="Z87" s="22">
        <v>0.37</v>
      </c>
      <c r="AA87" s="22">
        <v>0</v>
      </c>
      <c r="AB87" s="22">
        <v>1120.42</v>
      </c>
      <c r="AC87" s="22">
        <v>233.47</v>
      </c>
      <c r="AD87" s="22">
        <v>0.11</v>
      </c>
      <c r="AE87" s="22">
        <v>0.04</v>
      </c>
      <c r="AF87" s="22">
        <v>0.03</v>
      </c>
      <c r="AG87" s="22">
        <v>0.36</v>
      </c>
      <c r="AH87" s="22">
        <v>0.72</v>
      </c>
      <c r="AI87" s="22">
        <v>1.79</v>
      </c>
      <c r="AJ87" s="23">
        <v>0</v>
      </c>
      <c r="AK87" s="23">
        <v>8.64</v>
      </c>
      <c r="AL87" s="23">
        <v>10.210000000000001</v>
      </c>
      <c r="AM87" s="23">
        <v>12.78</v>
      </c>
      <c r="AN87" s="23">
        <v>13.75</v>
      </c>
      <c r="AO87" s="23">
        <v>2.58</v>
      </c>
      <c r="AP87" s="23">
        <v>9.8800000000000008</v>
      </c>
      <c r="AQ87" s="23">
        <v>4.08</v>
      </c>
      <c r="AR87" s="23">
        <v>9.94</v>
      </c>
      <c r="AS87" s="23">
        <v>14.5</v>
      </c>
      <c r="AT87" s="23">
        <v>30.21</v>
      </c>
      <c r="AU87" s="23">
        <v>25.76</v>
      </c>
      <c r="AV87" s="23">
        <v>3.78</v>
      </c>
      <c r="AW87" s="23">
        <v>9.7200000000000006</v>
      </c>
      <c r="AX87" s="23">
        <v>60.68</v>
      </c>
      <c r="AY87" s="23">
        <v>0</v>
      </c>
      <c r="AZ87" s="23">
        <v>8.06</v>
      </c>
      <c r="BA87" s="23">
        <v>7.89</v>
      </c>
      <c r="BB87" s="23">
        <v>6.77</v>
      </c>
      <c r="BC87" s="23">
        <v>3.38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0.01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0.03</v>
      </c>
      <c r="BT87" s="23">
        <v>0</v>
      </c>
      <c r="BU87" s="23">
        <v>0</v>
      </c>
      <c r="BV87" s="23">
        <v>0.02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47.66</v>
      </c>
      <c r="CC87" s="24"/>
      <c r="CD87" s="24"/>
      <c r="CE87" s="23">
        <v>186.74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0.48</v>
      </c>
      <c r="CQ87" s="23">
        <v>0.18</v>
      </c>
    </row>
    <row r="88" spans="1:95" s="23" customFormat="1" x14ac:dyDescent="0.25">
      <c r="A88" s="30" t="s">
        <v>177</v>
      </c>
      <c r="B88" s="21" t="s">
        <v>176</v>
      </c>
      <c r="C88" s="33">
        <v>250</v>
      </c>
      <c r="D88" s="22">
        <v>5.5</v>
      </c>
      <c r="E88" s="22">
        <v>0.21</v>
      </c>
      <c r="F88" s="22">
        <v>4.5</v>
      </c>
      <c r="G88" s="22">
        <v>0</v>
      </c>
      <c r="H88" s="22">
        <v>22.15</v>
      </c>
      <c r="I88" s="22">
        <v>148.9</v>
      </c>
      <c r="J88" s="22">
        <v>2.68</v>
      </c>
      <c r="K88" s="22">
        <v>0.08</v>
      </c>
      <c r="L88" s="22">
        <v>2.68</v>
      </c>
      <c r="M88" s="22">
        <v>0</v>
      </c>
      <c r="N88" s="22">
        <v>7.88</v>
      </c>
      <c r="O88" s="22">
        <v>2.37</v>
      </c>
      <c r="P88" s="22">
        <v>1.71</v>
      </c>
      <c r="Q88" s="22">
        <v>0</v>
      </c>
      <c r="R88" s="22">
        <v>0</v>
      </c>
      <c r="S88" s="22">
        <v>0.27</v>
      </c>
      <c r="T88" s="22">
        <v>1.1499999999999999</v>
      </c>
      <c r="U88" s="22">
        <v>102.19</v>
      </c>
      <c r="V88" s="22">
        <v>288.42</v>
      </c>
      <c r="W88" s="22">
        <v>33.520000000000003</v>
      </c>
      <c r="X88" s="22">
        <v>18.37</v>
      </c>
      <c r="Y88" s="22">
        <v>41.18</v>
      </c>
      <c r="Z88" s="22">
        <v>0.87</v>
      </c>
      <c r="AA88" s="22">
        <v>30.88</v>
      </c>
      <c r="AB88" s="22">
        <v>926.78</v>
      </c>
      <c r="AC88" s="22">
        <v>202.5</v>
      </c>
      <c r="AD88" s="22">
        <v>0.2</v>
      </c>
      <c r="AE88" s="22">
        <v>0.04</v>
      </c>
      <c r="AF88" s="22">
        <v>0.05</v>
      </c>
      <c r="AG88" s="22">
        <v>0.45</v>
      </c>
      <c r="AH88" s="22">
        <v>0.8</v>
      </c>
      <c r="AI88" s="22">
        <v>6.36</v>
      </c>
      <c r="AJ88" s="23">
        <v>0</v>
      </c>
      <c r="AK88" s="23">
        <v>33.82</v>
      </c>
      <c r="AL88" s="23">
        <v>36.46</v>
      </c>
      <c r="AM88" s="23">
        <v>43.81</v>
      </c>
      <c r="AN88" s="23">
        <v>51.69</v>
      </c>
      <c r="AO88" s="23">
        <v>12.34</v>
      </c>
      <c r="AP88" s="23">
        <v>33.4</v>
      </c>
      <c r="AQ88" s="23">
        <v>10.26</v>
      </c>
      <c r="AR88" s="23">
        <v>32.57</v>
      </c>
      <c r="AS88" s="23">
        <v>37.229999999999997</v>
      </c>
      <c r="AT88" s="23">
        <v>65.040000000000006</v>
      </c>
      <c r="AU88" s="23">
        <v>152.52000000000001</v>
      </c>
      <c r="AV88" s="23">
        <v>12.78</v>
      </c>
      <c r="AW88" s="23">
        <v>28.46</v>
      </c>
      <c r="AX88" s="23">
        <v>184.77</v>
      </c>
      <c r="AY88" s="23">
        <v>0</v>
      </c>
      <c r="AZ88" s="23">
        <v>31.99</v>
      </c>
      <c r="BA88" s="23">
        <v>36.9</v>
      </c>
      <c r="BB88" s="23">
        <v>30.45</v>
      </c>
      <c r="BC88" s="23">
        <v>11.01</v>
      </c>
      <c r="BD88" s="23">
        <v>0.12</v>
      </c>
      <c r="BE88" s="23">
        <v>0.03</v>
      </c>
      <c r="BF88" s="23">
        <v>0.02</v>
      </c>
      <c r="BG88" s="23">
        <v>0.06</v>
      </c>
      <c r="BH88" s="23">
        <v>0.08</v>
      </c>
      <c r="BI88" s="23">
        <v>0.25</v>
      </c>
      <c r="BJ88" s="23">
        <v>0</v>
      </c>
      <c r="BK88" s="23">
        <v>0.78</v>
      </c>
      <c r="BL88" s="23">
        <v>0</v>
      </c>
      <c r="BM88" s="23">
        <v>0.24</v>
      </c>
      <c r="BN88" s="23">
        <v>0</v>
      </c>
      <c r="BO88" s="23">
        <v>0</v>
      </c>
      <c r="BP88" s="23">
        <v>0</v>
      </c>
      <c r="BQ88" s="23">
        <v>0</v>
      </c>
      <c r="BR88" s="23">
        <v>0.09</v>
      </c>
      <c r="BS88" s="23">
        <v>0.74</v>
      </c>
      <c r="BT88" s="23">
        <v>0</v>
      </c>
      <c r="BU88" s="23">
        <v>0</v>
      </c>
      <c r="BV88" s="23">
        <v>0.04</v>
      </c>
      <c r="BW88" s="23">
        <v>0</v>
      </c>
      <c r="BX88" s="23">
        <v>0</v>
      </c>
      <c r="BY88" s="23">
        <v>0</v>
      </c>
      <c r="BZ88" s="23">
        <v>0</v>
      </c>
      <c r="CA88" s="23">
        <v>0</v>
      </c>
      <c r="CB88" s="23">
        <v>236.5</v>
      </c>
      <c r="CC88" s="24"/>
      <c r="CD88" s="24"/>
      <c r="CE88" s="23">
        <v>185.34</v>
      </c>
      <c r="CG88" s="23">
        <v>0</v>
      </c>
      <c r="CH88" s="23">
        <v>0</v>
      </c>
      <c r="CI88" s="23">
        <v>0</v>
      </c>
      <c r="CJ88" s="23">
        <v>0</v>
      </c>
      <c r="CK88" s="23">
        <v>0</v>
      </c>
      <c r="CL88" s="23">
        <v>0</v>
      </c>
      <c r="CM88" s="23">
        <v>0</v>
      </c>
      <c r="CN88" s="23">
        <v>0</v>
      </c>
      <c r="CO88" s="23">
        <v>0</v>
      </c>
      <c r="CP88" s="23">
        <v>2.4</v>
      </c>
      <c r="CQ88" s="23">
        <v>0.27</v>
      </c>
    </row>
    <row r="89" spans="1:95" s="23" customFormat="1" x14ac:dyDescent="0.25">
      <c r="A89" s="30" t="str">
        <f>"143"</f>
        <v>143</v>
      </c>
      <c r="B89" s="21" t="s">
        <v>134</v>
      </c>
      <c r="C89" s="33">
        <v>230</v>
      </c>
      <c r="D89" s="22">
        <v>23.64</v>
      </c>
      <c r="E89" s="22">
        <v>13.66</v>
      </c>
      <c r="F89" s="22">
        <v>17.399999999999999</v>
      </c>
      <c r="G89" s="22">
        <v>0</v>
      </c>
      <c r="H89" s="22">
        <v>22.01</v>
      </c>
      <c r="I89" s="22">
        <v>335.2</v>
      </c>
      <c r="J89" s="22">
        <v>4.63</v>
      </c>
      <c r="K89" s="22">
        <v>0</v>
      </c>
      <c r="L89" s="22">
        <v>4.63</v>
      </c>
      <c r="M89" s="22">
        <v>0</v>
      </c>
      <c r="N89" s="22">
        <v>4.1500000000000004</v>
      </c>
      <c r="O89" s="22">
        <v>10.86</v>
      </c>
      <c r="P89" s="22">
        <v>2.2200000000000002</v>
      </c>
      <c r="Q89" s="22">
        <v>0</v>
      </c>
      <c r="R89" s="22">
        <v>0</v>
      </c>
      <c r="S89" s="22">
        <v>0.35</v>
      </c>
      <c r="T89" s="22">
        <v>3.19</v>
      </c>
      <c r="U89" s="22">
        <v>316.98</v>
      </c>
      <c r="V89" s="22">
        <v>495.4</v>
      </c>
      <c r="W89" s="22">
        <v>34.450000000000003</v>
      </c>
      <c r="X89" s="22">
        <v>35.35</v>
      </c>
      <c r="Y89" s="22">
        <v>143.99</v>
      </c>
      <c r="Z89" s="22">
        <v>1.78</v>
      </c>
      <c r="AA89" s="22">
        <v>19.79</v>
      </c>
      <c r="AB89" s="22">
        <v>2431.88</v>
      </c>
      <c r="AC89" s="22">
        <v>702.4</v>
      </c>
      <c r="AD89" s="22">
        <v>0.72</v>
      </c>
      <c r="AE89" s="22">
        <v>0.09</v>
      </c>
      <c r="AF89" s="22">
        <v>0.12</v>
      </c>
      <c r="AG89" s="22">
        <v>4.9400000000000004</v>
      </c>
      <c r="AH89" s="22">
        <v>12.25</v>
      </c>
      <c r="AI89" s="22">
        <v>3.22</v>
      </c>
      <c r="AJ89" s="23">
        <v>0</v>
      </c>
      <c r="AK89" s="23">
        <v>44.69</v>
      </c>
      <c r="AL89" s="23">
        <v>50.9</v>
      </c>
      <c r="AM89" s="23">
        <v>71.33</v>
      </c>
      <c r="AN89" s="23">
        <v>65.290000000000006</v>
      </c>
      <c r="AO89" s="23">
        <v>13.49</v>
      </c>
      <c r="AP89" s="23">
        <v>48.11</v>
      </c>
      <c r="AQ89" s="23">
        <v>19.12</v>
      </c>
      <c r="AR89" s="23">
        <v>51.44</v>
      </c>
      <c r="AS89" s="23">
        <v>64.569999999999993</v>
      </c>
      <c r="AT89" s="23">
        <v>140.88999999999999</v>
      </c>
      <c r="AU89" s="23">
        <v>110.58</v>
      </c>
      <c r="AV89" s="23">
        <v>19.940000000000001</v>
      </c>
      <c r="AW89" s="23">
        <v>49.15</v>
      </c>
      <c r="AX89" s="23">
        <v>288.52</v>
      </c>
      <c r="AY89" s="23">
        <v>0</v>
      </c>
      <c r="AZ89" s="23">
        <v>54.11</v>
      </c>
      <c r="BA89" s="23">
        <v>43.97</v>
      </c>
      <c r="BB89" s="23">
        <v>34.24</v>
      </c>
      <c r="BC89" s="23">
        <v>17.23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0</v>
      </c>
      <c r="BK89" s="23">
        <v>0.05</v>
      </c>
      <c r="BL89" s="23">
        <v>0</v>
      </c>
      <c r="BM89" s="23">
        <v>0.01</v>
      </c>
      <c r="BN89" s="23">
        <v>0</v>
      </c>
      <c r="BO89" s="23">
        <v>0</v>
      </c>
      <c r="BP89" s="23">
        <v>0</v>
      </c>
      <c r="BQ89" s="23">
        <v>0</v>
      </c>
      <c r="BR89" s="23">
        <v>0</v>
      </c>
      <c r="BS89" s="23">
        <v>0.1</v>
      </c>
      <c r="BT89" s="23">
        <v>0</v>
      </c>
      <c r="BU89" s="23">
        <v>0</v>
      </c>
      <c r="BV89" s="23">
        <v>0.08</v>
      </c>
      <c r="BW89" s="23">
        <v>0</v>
      </c>
      <c r="BX89" s="23">
        <v>0</v>
      </c>
      <c r="BY89" s="23">
        <v>0</v>
      </c>
      <c r="BZ89" s="23">
        <v>0</v>
      </c>
      <c r="CA89" s="23">
        <v>0</v>
      </c>
      <c r="CB89" s="23">
        <v>179.98</v>
      </c>
      <c r="CC89" s="24"/>
      <c r="CD89" s="24"/>
      <c r="CE89" s="23">
        <v>425.11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  <c r="CP89" s="23">
        <v>0</v>
      </c>
      <c r="CQ89" s="23">
        <v>1.1000000000000001</v>
      </c>
    </row>
    <row r="90" spans="1:95" s="23" customFormat="1" x14ac:dyDescent="0.25">
      <c r="A90" s="30" t="str">
        <f>"302"</f>
        <v>302</v>
      </c>
      <c r="B90" s="21" t="s">
        <v>118</v>
      </c>
      <c r="C90" s="33" t="str">
        <f>"200"</f>
        <v>200</v>
      </c>
      <c r="D90" s="22">
        <v>0.25</v>
      </c>
      <c r="E90" s="22">
        <v>0</v>
      </c>
      <c r="F90" s="22">
        <v>0.05</v>
      </c>
      <c r="G90" s="22">
        <v>0</v>
      </c>
      <c r="H90" s="22">
        <v>9.5399999999999991</v>
      </c>
      <c r="I90" s="22">
        <v>38.475580000000001</v>
      </c>
      <c r="J90" s="22">
        <v>0</v>
      </c>
      <c r="K90" s="22">
        <v>0</v>
      </c>
      <c r="L90" s="22">
        <v>0</v>
      </c>
      <c r="M90" s="22">
        <v>0</v>
      </c>
      <c r="N90" s="22">
        <v>9.31</v>
      </c>
      <c r="O90" s="22">
        <v>0</v>
      </c>
      <c r="P90" s="22">
        <v>0.23</v>
      </c>
      <c r="Q90" s="22">
        <v>0</v>
      </c>
      <c r="R90" s="22">
        <v>0</v>
      </c>
      <c r="S90" s="22">
        <v>0.4</v>
      </c>
      <c r="T90" s="22">
        <v>0.1</v>
      </c>
      <c r="U90" s="22">
        <v>0.87</v>
      </c>
      <c r="V90" s="22">
        <v>10.3</v>
      </c>
      <c r="W90" s="22">
        <v>2.73</v>
      </c>
      <c r="X90" s="22">
        <v>0.73</v>
      </c>
      <c r="Y90" s="22">
        <v>1.34</v>
      </c>
      <c r="Z90" s="22">
        <v>0.06</v>
      </c>
      <c r="AA90" s="22">
        <v>0</v>
      </c>
      <c r="AB90" s="22">
        <v>0.56000000000000005</v>
      </c>
      <c r="AC90" s="22">
        <v>0.14000000000000001</v>
      </c>
      <c r="AD90" s="22">
        <v>0.01</v>
      </c>
      <c r="AE90" s="22">
        <v>0</v>
      </c>
      <c r="AF90" s="22">
        <v>0</v>
      </c>
      <c r="AG90" s="22">
        <v>0.01</v>
      </c>
      <c r="AH90" s="22">
        <v>0.01</v>
      </c>
      <c r="AI90" s="22">
        <v>1.1200000000000001</v>
      </c>
      <c r="AJ90" s="23">
        <v>0</v>
      </c>
      <c r="AK90" s="23">
        <v>0</v>
      </c>
      <c r="AL90" s="23">
        <v>0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 s="23">
        <v>0</v>
      </c>
      <c r="BF90" s="23">
        <v>0</v>
      </c>
      <c r="BG90" s="23">
        <v>0</v>
      </c>
      <c r="BH90" s="23">
        <v>0</v>
      </c>
      <c r="BI90" s="23">
        <v>0</v>
      </c>
      <c r="BJ90" s="23">
        <v>0</v>
      </c>
      <c r="BK90" s="23">
        <v>0</v>
      </c>
      <c r="BL90" s="23">
        <v>0</v>
      </c>
      <c r="BM90" s="23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3">
        <v>0</v>
      </c>
      <c r="BX90" s="23">
        <v>0</v>
      </c>
      <c r="BY90" s="23">
        <v>0</v>
      </c>
      <c r="BZ90" s="23">
        <v>0</v>
      </c>
      <c r="CA90" s="23">
        <v>0</v>
      </c>
      <c r="CB90" s="23">
        <v>189.24</v>
      </c>
      <c r="CC90" s="24"/>
      <c r="CD90" s="24"/>
      <c r="CE90" s="23">
        <v>0.09</v>
      </c>
      <c r="CG90" s="23">
        <v>0</v>
      </c>
      <c r="CH90" s="23">
        <v>0</v>
      </c>
      <c r="CI90" s="23">
        <v>0</v>
      </c>
      <c r="CJ90" s="23">
        <v>0</v>
      </c>
      <c r="CK90" s="23">
        <v>0</v>
      </c>
      <c r="CL90" s="23">
        <v>0</v>
      </c>
      <c r="CM90" s="23">
        <v>0</v>
      </c>
      <c r="CN90" s="23">
        <v>0</v>
      </c>
      <c r="CO90" s="23">
        <v>0</v>
      </c>
      <c r="CP90" s="23">
        <v>10</v>
      </c>
      <c r="CQ90" s="23">
        <v>0</v>
      </c>
    </row>
    <row r="91" spans="1:95" s="23" customFormat="1" ht="31.5" x14ac:dyDescent="0.25">
      <c r="A91" s="30" t="str">
        <f>"1.5"</f>
        <v>1.5</v>
      </c>
      <c r="B91" s="21" t="s">
        <v>172</v>
      </c>
      <c r="C91" s="33">
        <v>50</v>
      </c>
      <c r="D91" s="22">
        <v>3.95</v>
      </c>
      <c r="E91" s="22">
        <v>0</v>
      </c>
      <c r="F91" s="22">
        <v>0.5</v>
      </c>
      <c r="G91" s="22">
        <v>0</v>
      </c>
      <c r="H91" s="22">
        <v>25.8</v>
      </c>
      <c r="I91" s="22">
        <v>122.8</v>
      </c>
      <c r="J91" s="22">
        <v>0.08</v>
      </c>
      <c r="K91" s="22">
        <v>0</v>
      </c>
      <c r="L91" s="22">
        <v>0.08</v>
      </c>
      <c r="M91" s="22">
        <v>0</v>
      </c>
      <c r="N91" s="22">
        <v>0.84</v>
      </c>
      <c r="O91" s="22">
        <v>18.48</v>
      </c>
      <c r="P91" s="22">
        <v>1.32</v>
      </c>
      <c r="Q91" s="22">
        <v>0</v>
      </c>
      <c r="R91" s="22">
        <v>0</v>
      </c>
      <c r="S91" s="22">
        <v>0.12</v>
      </c>
      <c r="T91" s="22">
        <v>0.6</v>
      </c>
      <c r="U91" s="22">
        <v>0</v>
      </c>
      <c r="V91" s="22">
        <v>53.2</v>
      </c>
      <c r="W91" s="22">
        <v>9.1999999999999993</v>
      </c>
      <c r="X91" s="22">
        <v>13.2</v>
      </c>
      <c r="Y91" s="22">
        <v>34.799999999999997</v>
      </c>
      <c r="Z91" s="22">
        <v>0.8</v>
      </c>
      <c r="AA91" s="22">
        <v>0</v>
      </c>
      <c r="AB91" s="22">
        <v>0</v>
      </c>
      <c r="AC91" s="22">
        <v>0</v>
      </c>
      <c r="AD91" s="22">
        <v>0.52</v>
      </c>
      <c r="AE91" s="22">
        <v>0.06</v>
      </c>
      <c r="AF91" s="22">
        <v>0.02</v>
      </c>
      <c r="AG91" s="22">
        <v>0.64</v>
      </c>
      <c r="AH91" s="22">
        <v>1.24</v>
      </c>
      <c r="AI91" s="22">
        <v>0</v>
      </c>
      <c r="AJ91" s="23">
        <v>0</v>
      </c>
      <c r="AK91" s="23">
        <v>0</v>
      </c>
      <c r="AL91" s="23">
        <v>0</v>
      </c>
      <c r="AM91" s="23">
        <v>0</v>
      </c>
      <c r="AN91" s="23">
        <v>0</v>
      </c>
      <c r="AO91" s="23">
        <v>0</v>
      </c>
      <c r="AP91" s="23">
        <v>0</v>
      </c>
      <c r="AQ91" s="23">
        <v>0</v>
      </c>
      <c r="AR91" s="23">
        <v>0</v>
      </c>
      <c r="AS91" s="23">
        <v>0</v>
      </c>
      <c r="AT91" s="23">
        <v>0</v>
      </c>
      <c r="AU91" s="23">
        <v>0</v>
      </c>
      <c r="AV91" s="23">
        <v>0</v>
      </c>
      <c r="AW91" s="23">
        <v>0</v>
      </c>
      <c r="AX91" s="23">
        <v>0</v>
      </c>
      <c r="AY91" s="23">
        <v>0</v>
      </c>
      <c r="AZ91" s="23">
        <v>0</v>
      </c>
      <c r="BA91" s="23">
        <v>0</v>
      </c>
      <c r="BB91" s="23">
        <v>0</v>
      </c>
      <c r="BC91" s="23">
        <v>0</v>
      </c>
      <c r="BD91" s="23">
        <v>0</v>
      </c>
      <c r="BE91" s="23">
        <v>0</v>
      </c>
      <c r="BF91" s="23">
        <v>0</v>
      </c>
      <c r="BG91" s="23">
        <v>0</v>
      </c>
      <c r="BH91" s="23">
        <v>0</v>
      </c>
      <c r="BI91" s="23">
        <v>0</v>
      </c>
      <c r="BJ91" s="23">
        <v>0</v>
      </c>
      <c r="BK91" s="23">
        <v>0</v>
      </c>
      <c r="BL91" s="23">
        <v>0</v>
      </c>
      <c r="BM91" s="23">
        <v>0</v>
      </c>
      <c r="BN91" s="23">
        <v>0</v>
      </c>
      <c r="BO91" s="23">
        <v>0</v>
      </c>
      <c r="BP91" s="23">
        <v>0</v>
      </c>
      <c r="BQ91" s="23">
        <v>0</v>
      </c>
      <c r="BR91" s="23">
        <v>0</v>
      </c>
      <c r="BS91" s="23">
        <v>0</v>
      </c>
      <c r="BT91" s="23">
        <v>0</v>
      </c>
      <c r="BU91" s="23">
        <v>0</v>
      </c>
      <c r="BV91" s="23">
        <v>0</v>
      </c>
      <c r="BW91" s="23">
        <v>0</v>
      </c>
      <c r="BX91" s="23">
        <v>0</v>
      </c>
      <c r="BY91" s="23">
        <v>0</v>
      </c>
      <c r="BZ91" s="23">
        <v>0</v>
      </c>
      <c r="CA91" s="23">
        <v>0</v>
      </c>
      <c r="CB91" s="23">
        <v>15.08</v>
      </c>
      <c r="CC91" s="24"/>
      <c r="CD91" s="24"/>
      <c r="CE91" s="23">
        <v>0</v>
      </c>
      <c r="CG91" s="23">
        <v>0</v>
      </c>
      <c r="CH91" s="23">
        <v>0</v>
      </c>
      <c r="CI91" s="23">
        <v>0</v>
      </c>
      <c r="CJ91" s="23">
        <v>0</v>
      </c>
      <c r="CK91" s="23">
        <v>0</v>
      </c>
      <c r="CL91" s="23">
        <v>0</v>
      </c>
      <c r="CM91" s="23">
        <v>0</v>
      </c>
      <c r="CN91" s="23">
        <v>0</v>
      </c>
      <c r="CO91" s="23">
        <v>0</v>
      </c>
      <c r="CP91" s="23">
        <v>0</v>
      </c>
      <c r="CQ91" s="23">
        <v>0</v>
      </c>
    </row>
    <row r="92" spans="1:95" s="16" customFormat="1" x14ac:dyDescent="0.25">
      <c r="A92" s="31" t="s">
        <v>158</v>
      </c>
      <c r="B92" s="18" t="s">
        <v>113</v>
      </c>
      <c r="C92" s="37">
        <v>40</v>
      </c>
      <c r="D92" s="19">
        <v>2.64</v>
      </c>
      <c r="E92" s="19">
        <v>0</v>
      </c>
      <c r="F92" s="19">
        <v>0.48</v>
      </c>
      <c r="G92" s="19">
        <v>0</v>
      </c>
      <c r="H92" s="19">
        <v>16.68</v>
      </c>
      <c r="I92" s="19">
        <v>77.349999999999994</v>
      </c>
      <c r="J92" s="19">
        <v>0.06</v>
      </c>
      <c r="K92" s="19">
        <v>0</v>
      </c>
      <c r="L92" s="19">
        <v>0.06</v>
      </c>
      <c r="M92" s="19">
        <v>0</v>
      </c>
      <c r="N92" s="19">
        <v>0.36</v>
      </c>
      <c r="O92" s="19">
        <v>9.66</v>
      </c>
      <c r="P92" s="19">
        <v>2.4900000000000002</v>
      </c>
      <c r="Q92" s="19">
        <v>0</v>
      </c>
      <c r="R92" s="19">
        <v>0</v>
      </c>
      <c r="S92" s="19">
        <v>0.3</v>
      </c>
      <c r="T92" s="19">
        <v>0.75</v>
      </c>
      <c r="U92" s="19">
        <v>0</v>
      </c>
      <c r="V92" s="19">
        <v>73.5</v>
      </c>
      <c r="W92" s="19">
        <v>10.5</v>
      </c>
      <c r="X92" s="19">
        <v>14.1</v>
      </c>
      <c r="Y92" s="19">
        <v>47.4</v>
      </c>
      <c r="Z92" s="19">
        <v>1.17</v>
      </c>
      <c r="AA92" s="19">
        <v>0</v>
      </c>
      <c r="AB92" s="19">
        <v>1.5</v>
      </c>
      <c r="AC92" s="19">
        <v>0.3</v>
      </c>
      <c r="AD92" s="19">
        <v>0.42</v>
      </c>
      <c r="AE92" s="19">
        <v>0.05</v>
      </c>
      <c r="AF92" s="19">
        <v>0.02</v>
      </c>
      <c r="AG92" s="19">
        <v>0.21</v>
      </c>
      <c r="AH92" s="19">
        <v>0.6</v>
      </c>
      <c r="AI92" s="19">
        <v>0</v>
      </c>
      <c r="AJ92" s="16">
        <v>0</v>
      </c>
      <c r="AK92" s="16">
        <v>96.6</v>
      </c>
      <c r="AL92" s="16">
        <v>74.400000000000006</v>
      </c>
      <c r="AM92" s="16">
        <v>128.1</v>
      </c>
      <c r="AN92" s="16">
        <v>66.900000000000006</v>
      </c>
      <c r="AO92" s="16">
        <v>27.9</v>
      </c>
      <c r="AP92" s="16">
        <v>59.4</v>
      </c>
      <c r="AQ92" s="16">
        <v>24</v>
      </c>
      <c r="AR92" s="16">
        <v>111.3</v>
      </c>
      <c r="AS92" s="16">
        <v>89.1</v>
      </c>
      <c r="AT92" s="16">
        <v>87.3</v>
      </c>
      <c r="AU92" s="16">
        <v>139.19999999999999</v>
      </c>
      <c r="AV92" s="16">
        <v>37.200000000000003</v>
      </c>
      <c r="AW92" s="16">
        <v>93</v>
      </c>
      <c r="AX92" s="16">
        <v>458.7</v>
      </c>
      <c r="AY92" s="16">
        <v>0</v>
      </c>
      <c r="AZ92" s="16">
        <v>157.80000000000001</v>
      </c>
      <c r="BA92" s="16">
        <v>87.3</v>
      </c>
      <c r="BB92" s="16">
        <v>54</v>
      </c>
      <c r="BC92" s="16">
        <v>39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0</v>
      </c>
      <c r="BJ92" s="16">
        <v>0</v>
      </c>
      <c r="BK92" s="16">
        <v>0.04</v>
      </c>
      <c r="BL92" s="16">
        <v>0</v>
      </c>
      <c r="BM92" s="16">
        <v>0</v>
      </c>
      <c r="BN92" s="16">
        <v>0.01</v>
      </c>
      <c r="BO92" s="16">
        <v>0</v>
      </c>
      <c r="BP92" s="16">
        <v>0</v>
      </c>
      <c r="BQ92" s="16">
        <v>0</v>
      </c>
      <c r="BR92" s="16">
        <v>0</v>
      </c>
      <c r="BS92" s="16">
        <v>0.03</v>
      </c>
      <c r="BT92" s="16">
        <v>0</v>
      </c>
      <c r="BU92" s="16">
        <v>0</v>
      </c>
      <c r="BV92" s="16">
        <v>0.14000000000000001</v>
      </c>
      <c r="BW92" s="16">
        <v>0.02</v>
      </c>
      <c r="BX92" s="16">
        <v>0</v>
      </c>
      <c r="BY92" s="16">
        <v>0</v>
      </c>
      <c r="BZ92" s="16">
        <v>0</v>
      </c>
      <c r="CA92" s="16">
        <v>0</v>
      </c>
      <c r="CB92" s="16">
        <v>14.1</v>
      </c>
      <c r="CC92" s="20"/>
      <c r="CD92" s="20"/>
      <c r="CE92" s="16">
        <v>0.25</v>
      </c>
      <c r="CG92" s="16">
        <v>0</v>
      </c>
      <c r="CH92" s="16">
        <v>0</v>
      </c>
      <c r="CI92" s="16">
        <v>0</v>
      </c>
      <c r="CJ92" s="16">
        <v>0</v>
      </c>
      <c r="CK92" s="16">
        <v>0</v>
      </c>
      <c r="CL92" s="16">
        <v>0</v>
      </c>
      <c r="CM92" s="16">
        <v>0</v>
      </c>
      <c r="CN92" s="16">
        <v>0</v>
      </c>
      <c r="CO92" s="16">
        <v>0</v>
      </c>
      <c r="CP92" s="16">
        <v>0</v>
      </c>
      <c r="CQ92" s="16">
        <v>0</v>
      </c>
    </row>
    <row r="93" spans="1:95" s="27" customFormat="1" x14ac:dyDescent="0.25">
      <c r="A93" s="32"/>
      <c r="B93" s="25" t="s">
        <v>114</v>
      </c>
      <c r="C93" s="26"/>
      <c r="D93" s="26">
        <v>39.520000000000003</v>
      </c>
      <c r="E93" s="26">
        <v>13.87</v>
      </c>
      <c r="F93" s="26">
        <v>33.409999999999997</v>
      </c>
      <c r="G93" s="26">
        <v>0</v>
      </c>
      <c r="H93" s="26">
        <v>105.3</v>
      </c>
      <c r="I93" s="26">
        <v>864.8</v>
      </c>
      <c r="J93" s="26">
        <v>7.47</v>
      </c>
      <c r="K93" s="26">
        <v>0.08</v>
      </c>
      <c r="L93" s="26">
        <v>7.47</v>
      </c>
      <c r="M93" s="26">
        <v>0</v>
      </c>
      <c r="N93" s="26">
        <v>24.94</v>
      </c>
      <c r="O93" s="26">
        <v>43.88</v>
      </c>
      <c r="P93" s="26">
        <v>9.11</v>
      </c>
      <c r="Q93" s="26">
        <v>0</v>
      </c>
      <c r="R93" s="26">
        <v>0</v>
      </c>
      <c r="S93" s="26">
        <v>1.61</v>
      </c>
      <c r="T93" s="26">
        <v>6.84</v>
      </c>
      <c r="U93" s="26">
        <v>420.05</v>
      </c>
      <c r="V93" s="26">
        <v>1058.05</v>
      </c>
      <c r="W93" s="26">
        <v>101.47</v>
      </c>
      <c r="X93" s="26">
        <v>93.47</v>
      </c>
      <c r="Y93" s="26">
        <v>296.79000000000002</v>
      </c>
      <c r="Z93" s="26">
        <v>5.0599999999999996</v>
      </c>
      <c r="AA93" s="26">
        <v>50.67</v>
      </c>
      <c r="AB93" s="26">
        <v>4481.1499999999996</v>
      </c>
      <c r="AC93" s="26">
        <v>1138.81</v>
      </c>
      <c r="AD93" s="26">
        <v>1.99</v>
      </c>
      <c r="AE93" s="26">
        <v>0.28999999999999998</v>
      </c>
      <c r="AF93" s="26">
        <v>0.24</v>
      </c>
      <c r="AG93" s="26">
        <v>6.62</v>
      </c>
      <c r="AH93" s="26">
        <v>15.63</v>
      </c>
      <c r="AI93" s="26">
        <v>12.49</v>
      </c>
      <c r="AJ93" s="27">
        <v>0</v>
      </c>
      <c r="AK93" s="27">
        <v>183.76</v>
      </c>
      <c r="AL93" s="27">
        <v>171.96</v>
      </c>
      <c r="AM93" s="27">
        <v>256.02</v>
      </c>
      <c r="AN93" s="27">
        <v>197.63</v>
      </c>
      <c r="AO93" s="27">
        <v>56.31</v>
      </c>
      <c r="AP93" s="27">
        <v>150.79</v>
      </c>
      <c r="AQ93" s="27">
        <v>57.46</v>
      </c>
      <c r="AR93" s="27">
        <v>205.25</v>
      </c>
      <c r="AS93" s="27">
        <v>205.4</v>
      </c>
      <c r="AT93" s="27">
        <v>323.44</v>
      </c>
      <c r="AU93" s="27">
        <v>428.07</v>
      </c>
      <c r="AV93" s="27">
        <v>73.69</v>
      </c>
      <c r="AW93" s="27">
        <v>180.33</v>
      </c>
      <c r="AX93" s="27">
        <v>992.67</v>
      </c>
      <c r="AY93" s="27">
        <v>0</v>
      </c>
      <c r="AZ93" s="27">
        <v>251.96</v>
      </c>
      <c r="BA93" s="27">
        <v>176.07</v>
      </c>
      <c r="BB93" s="27">
        <v>125.46</v>
      </c>
      <c r="BC93" s="27">
        <v>70.63</v>
      </c>
      <c r="BD93" s="27">
        <v>0.12</v>
      </c>
      <c r="BE93" s="27">
        <v>0.03</v>
      </c>
      <c r="BF93" s="27">
        <v>0.02</v>
      </c>
      <c r="BG93" s="27">
        <v>0.06</v>
      </c>
      <c r="BH93" s="27">
        <v>0.08</v>
      </c>
      <c r="BI93" s="27">
        <v>0.25</v>
      </c>
      <c r="BJ93" s="27">
        <v>0</v>
      </c>
      <c r="BK93" s="27">
        <v>0.89</v>
      </c>
      <c r="BL93" s="27">
        <v>0</v>
      </c>
      <c r="BM93" s="27">
        <v>0.25</v>
      </c>
      <c r="BN93" s="27">
        <v>0.01</v>
      </c>
      <c r="BO93" s="27">
        <v>0</v>
      </c>
      <c r="BP93" s="27">
        <v>0</v>
      </c>
      <c r="BQ93" s="27">
        <v>0</v>
      </c>
      <c r="BR93" s="27">
        <v>0.1</v>
      </c>
      <c r="BS93" s="27">
        <v>0.9</v>
      </c>
      <c r="BT93" s="27">
        <v>0</v>
      </c>
      <c r="BU93" s="27">
        <v>0</v>
      </c>
      <c r="BV93" s="27">
        <v>0.28999999999999998</v>
      </c>
      <c r="BW93" s="27">
        <v>0.03</v>
      </c>
      <c r="BX93" s="27">
        <v>0</v>
      </c>
      <c r="BY93" s="27">
        <v>0</v>
      </c>
      <c r="BZ93" s="27">
        <v>0</v>
      </c>
      <c r="CA93" s="27">
        <v>0</v>
      </c>
      <c r="CB93" s="27">
        <v>682.56</v>
      </c>
      <c r="CC93" s="14"/>
      <c r="CD93" s="14">
        <f>$I$93/$I$94*100</f>
        <v>55.937904269081493</v>
      </c>
      <c r="CE93" s="27">
        <v>797.53</v>
      </c>
      <c r="CG93" s="27">
        <v>0</v>
      </c>
      <c r="CH93" s="27">
        <v>0</v>
      </c>
      <c r="CI93" s="27">
        <v>0</v>
      </c>
      <c r="CJ93" s="27">
        <v>0</v>
      </c>
      <c r="CK93" s="27">
        <v>0</v>
      </c>
      <c r="CL93" s="27">
        <v>0</v>
      </c>
      <c r="CM93" s="27">
        <v>0</v>
      </c>
      <c r="CN93" s="27">
        <v>0</v>
      </c>
      <c r="CO93" s="27">
        <v>0</v>
      </c>
      <c r="CP93" s="27">
        <v>12.88</v>
      </c>
      <c r="CQ93" s="27">
        <v>1.54</v>
      </c>
    </row>
    <row r="94" spans="1:95" s="27" customFormat="1" x14ac:dyDescent="0.25">
      <c r="A94" s="32"/>
      <c r="B94" s="25" t="s">
        <v>115</v>
      </c>
      <c r="C94" s="26"/>
      <c r="D94" s="26">
        <v>70.790000000000006</v>
      </c>
      <c r="E94" s="26">
        <v>33.119999999999997</v>
      </c>
      <c r="F94" s="26">
        <v>50.9</v>
      </c>
      <c r="G94" s="26">
        <v>0.13</v>
      </c>
      <c r="H94" s="26">
        <v>206.6</v>
      </c>
      <c r="I94" s="26">
        <v>1546</v>
      </c>
      <c r="J94" s="26">
        <v>14.78</v>
      </c>
      <c r="K94" s="26">
        <v>0.28999999999999998</v>
      </c>
      <c r="L94" s="26">
        <v>12.61</v>
      </c>
      <c r="M94" s="26">
        <v>0</v>
      </c>
      <c r="N94" s="26">
        <v>45.8</v>
      </c>
      <c r="O94" s="26">
        <v>90.42</v>
      </c>
      <c r="P94" s="26">
        <v>12.59</v>
      </c>
      <c r="Q94" s="26">
        <v>0</v>
      </c>
      <c r="R94" s="26">
        <v>0</v>
      </c>
      <c r="S94" s="26">
        <v>3.26</v>
      </c>
      <c r="T94" s="26">
        <v>13</v>
      </c>
      <c r="U94" s="26">
        <v>1008.8</v>
      </c>
      <c r="V94" s="26">
        <v>2285.38</v>
      </c>
      <c r="W94" s="26">
        <v>321.68</v>
      </c>
      <c r="X94" s="26">
        <v>180.88</v>
      </c>
      <c r="Y94" s="26">
        <v>687.1</v>
      </c>
      <c r="Z94" s="26">
        <v>7.9</v>
      </c>
      <c r="AA94" s="26">
        <v>131.28</v>
      </c>
      <c r="AB94" s="26">
        <v>4754.34</v>
      </c>
      <c r="AC94" s="26">
        <v>1297.45</v>
      </c>
      <c r="AD94" s="26">
        <v>3.85</v>
      </c>
      <c r="AE94" s="26">
        <v>0.66</v>
      </c>
      <c r="AF94" s="26">
        <v>0.7</v>
      </c>
      <c r="AG94" s="26">
        <v>12.09</v>
      </c>
      <c r="AH94" s="26">
        <v>27.03</v>
      </c>
      <c r="AI94" s="26">
        <v>26.99</v>
      </c>
      <c r="AJ94" s="27">
        <v>0</v>
      </c>
      <c r="AK94" s="27">
        <v>1456.13</v>
      </c>
      <c r="AL94" s="27">
        <v>1247.23</v>
      </c>
      <c r="AM94" s="27">
        <v>2071.0300000000002</v>
      </c>
      <c r="AN94" s="27">
        <v>2081.5700000000002</v>
      </c>
      <c r="AO94" s="27">
        <v>588.41</v>
      </c>
      <c r="AP94" s="27">
        <v>1240.57</v>
      </c>
      <c r="AQ94" s="27">
        <v>329.22</v>
      </c>
      <c r="AR94" s="27">
        <v>611.75</v>
      </c>
      <c r="AS94" s="27">
        <v>527.23</v>
      </c>
      <c r="AT94" s="27">
        <v>824.36</v>
      </c>
      <c r="AU94" s="27">
        <v>986.82</v>
      </c>
      <c r="AV94" s="27">
        <v>855.06</v>
      </c>
      <c r="AW94" s="27">
        <v>396.45</v>
      </c>
      <c r="AX94" s="27">
        <v>2648.58</v>
      </c>
      <c r="AY94" s="27">
        <v>0.75</v>
      </c>
      <c r="AZ94" s="27">
        <v>946.05</v>
      </c>
      <c r="BA94" s="27">
        <v>594.45000000000005</v>
      </c>
      <c r="BB94" s="27">
        <v>501.6</v>
      </c>
      <c r="BC94" s="27">
        <v>185</v>
      </c>
      <c r="BD94" s="27">
        <v>0.49</v>
      </c>
      <c r="BE94" s="27">
        <v>0.16</v>
      </c>
      <c r="BF94" s="27">
        <v>0.11</v>
      </c>
      <c r="BG94" s="27">
        <v>0.27</v>
      </c>
      <c r="BH94" s="27">
        <v>0.34</v>
      </c>
      <c r="BI94" s="27">
        <v>1.26</v>
      </c>
      <c r="BJ94" s="27">
        <v>0.03</v>
      </c>
      <c r="BK94" s="27">
        <v>3.32</v>
      </c>
      <c r="BL94" s="27">
        <v>0.02</v>
      </c>
      <c r="BM94" s="27">
        <v>1.1200000000000001</v>
      </c>
      <c r="BN94" s="27">
        <v>0.05</v>
      </c>
      <c r="BO94" s="27">
        <v>0</v>
      </c>
      <c r="BP94" s="27">
        <v>0</v>
      </c>
      <c r="BQ94" s="27">
        <v>0.04</v>
      </c>
      <c r="BR94" s="27">
        <v>0.39</v>
      </c>
      <c r="BS94" s="27">
        <v>3.44</v>
      </c>
      <c r="BT94" s="27">
        <v>0.01</v>
      </c>
      <c r="BU94" s="27">
        <v>0</v>
      </c>
      <c r="BV94" s="27">
        <v>0.56000000000000005</v>
      </c>
      <c r="BW94" s="27">
        <v>7.0000000000000007E-2</v>
      </c>
      <c r="BX94" s="27">
        <v>0.08</v>
      </c>
      <c r="BY94" s="27">
        <v>0</v>
      </c>
      <c r="BZ94" s="27">
        <v>0</v>
      </c>
      <c r="CA94" s="27">
        <v>0</v>
      </c>
      <c r="CB94" s="27">
        <v>1225.77</v>
      </c>
      <c r="CC94" s="14"/>
      <c r="CD94" s="14"/>
      <c r="CE94" s="27">
        <v>923.67</v>
      </c>
      <c r="CG94" s="27">
        <v>131.15</v>
      </c>
      <c r="CH94" s="27">
        <v>32.94</v>
      </c>
      <c r="CI94" s="27">
        <v>82.04</v>
      </c>
      <c r="CJ94" s="27">
        <v>4696.46</v>
      </c>
      <c r="CK94" s="27">
        <v>2629.24</v>
      </c>
      <c r="CL94" s="27">
        <v>3662.85</v>
      </c>
      <c r="CM94" s="27">
        <v>21.67</v>
      </c>
      <c r="CN94" s="27">
        <v>13.63</v>
      </c>
      <c r="CO94" s="27">
        <v>17.649999999999999</v>
      </c>
      <c r="CP94" s="27">
        <v>23.18</v>
      </c>
      <c r="CQ94" s="27">
        <v>2.92</v>
      </c>
    </row>
    <row r="95" spans="1:95" x14ac:dyDescent="0.25">
      <c r="A95" s="29"/>
    </row>
    <row r="96" spans="1:95" x14ac:dyDescent="0.25">
      <c r="A96" s="29"/>
    </row>
    <row r="97" spans="1:95" x14ac:dyDescent="0.25">
      <c r="A97" s="54" t="s">
        <v>94</v>
      </c>
      <c r="B97" s="45" t="s">
        <v>95</v>
      </c>
      <c r="C97" s="45" t="s">
        <v>73</v>
      </c>
      <c r="D97" s="48" t="s">
        <v>0</v>
      </c>
      <c r="E97" s="49"/>
      <c r="F97" s="48" t="s">
        <v>1</v>
      </c>
      <c r="G97" s="49"/>
      <c r="H97" s="45" t="s">
        <v>74</v>
      </c>
      <c r="I97" s="45" t="s">
        <v>96</v>
      </c>
    </row>
    <row r="98" spans="1:95" x14ac:dyDescent="0.25">
      <c r="A98" s="55"/>
      <c r="B98" s="45"/>
      <c r="C98" s="45"/>
      <c r="D98" s="50"/>
      <c r="E98" s="51"/>
      <c r="F98" s="50"/>
      <c r="G98" s="51"/>
      <c r="H98" s="45"/>
      <c r="I98" s="45"/>
    </row>
    <row r="99" spans="1:95" x14ac:dyDescent="0.25">
      <c r="A99" s="29"/>
      <c r="B99" s="17" t="s">
        <v>135</v>
      </c>
    </row>
    <row r="100" spans="1:95" x14ac:dyDescent="0.25">
      <c r="A100" s="29"/>
      <c r="B100" s="17" t="s">
        <v>100</v>
      </c>
    </row>
    <row r="101" spans="1:95" s="23" customFormat="1" ht="31.5" x14ac:dyDescent="0.25">
      <c r="A101" s="30" t="str">
        <f>"1.5"</f>
        <v>1.5</v>
      </c>
      <c r="B101" s="21" t="s">
        <v>101</v>
      </c>
      <c r="C101" s="33">
        <v>50</v>
      </c>
      <c r="D101" s="22">
        <v>3.95</v>
      </c>
      <c r="E101" s="22">
        <v>0</v>
      </c>
      <c r="F101" s="22">
        <v>0.5</v>
      </c>
      <c r="G101" s="22">
        <v>0</v>
      </c>
      <c r="H101" s="22">
        <v>25.8</v>
      </c>
      <c r="I101" s="22">
        <v>122.8</v>
      </c>
      <c r="J101" s="22">
        <v>0.08</v>
      </c>
      <c r="K101" s="22">
        <v>0</v>
      </c>
      <c r="L101" s="22">
        <v>0.08</v>
      </c>
      <c r="M101" s="22">
        <v>0</v>
      </c>
      <c r="N101" s="22">
        <v>0.84</v>
      </c>
      <c r="O101" s="22">
        <v>18.48</v>
      </c>
      <c r="P101" s="22">
        <v>1.32</v>
      </c>
      <c r="Q101" s="22">
        <v>0</v>
      </c>
      <c r="R101" s="22">
        <v>0</v>
      </c>
      <c r="S101" s="22">
        <v>0.12</v>
      </c>
      <c r="T101" s="22">
        <v>0.6</v>
      </c>
      <c r="U101" s="22">
        <v>0</v>
      </c>
      <c r="V101" s="22">
        <v>53.2</v>
      </c>
      <c r="W101" s="22">
        <v>9.1999999999999993</v>
      </c>
      <c r="X101" s="22">
        <v>13.2</v>
      </c>
      <c r="Y101" s="22">
        <v>34.799999999999997</v>
      </c>
      <c r="Z101" s="22">
        <v>0.8</v>
      </c>
      <c r="AA101" s="22">
        <v>0</v>
      </c>
      <c r="AB101" s="22">
        <v>0</v>
      </c>
      <c r="AC101" s="22">
        <v>0</v>
      </c>
      <c r="AD101" s="22">
        <v>0.52</v>
      </c>
      <c r="AE101" s="22">
        <v>0.06</v>
      </c>
      <c r="AF101" s="22">
        <v>0.02</v>
      </c>
      <c r="AG101" s="22">
        <v>0.64</v>
      </c>
      <c r="AH101" s="22">
        <v>1.24</v>
      </c>
      <c r="AI101" s="22">
        <v>0</v>
      </c>
      <c r="AJ101" s="23">
        <v>0</v>
      </c>
      <c r="AK101" s="23">
        <v>0</v>
      </c>
      <c r="AL101" s="23">
        <v>0</v>
      </c>
      <c r="AM101" s="23">
        <v>0</v>
      </c>
      <c r="AN101" s="23">
        <v>0</v>
      </c>
      <c r="AO101" s="23">
        <v>0</v>
      </c>
      <c r="AP101" s="23">
        <v>0</v>
      </c>
      <c r="AQ101" s="23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0</v>
      </c>
      <c r="AW101" s="23">
        <v>0</v>
      </c>
      <c r="AX101" s="23">
        <v>0</v>
      </c>
      <c r="AY101" s="23">
        <v>0</v>
      </c>
      <c r="AZ101" s="23">
        <v>0</v>
      </c>
      <c r="BA101" s="23">
        <v>0</v>
      </c>
      <c r="BB101" s="23">
        <v>0</v>
      </c>
      <c r="BC101" s="23">
        <v>0</v>
      </c>
      <c r="BD101" s="23">
        <v>0</v>
      </c>
      <c r="BE101" s="23">
        <v>0</v>
      </c>
      <c r="BF101" s="23">
        <v>0</v>
      </c>
      <c r="BG101" s="23">
        <v>0</v>
      </c>
      <c r="BH101" s="23">
        <v>0</v>
      </c>
      <c r="BI101" s="23">
        <v>0</v>
      </c>
      <c r="BJ101" s="23">
        <v>0</v>
      </c>
      <c r="BK101" s="23">
        <v>0</v>
      </c>
      <c r="BL101" s="23">
        <v>0</v>
      </c>
      <c r="BM101" s="23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0</v>
      </c>
      <c r="BU101" s="23">
        <v>0</v>
      </c>
      <c r="BV101" s="23">
        <v>0</v>
      </c>
      <c r="BW101" s="23">
        <v>0</v>
      </c>
      <c r="BX101" s="23">
        <v>0</v>
      </c>
      <c r="BY101" s="23">
        <v>0</v>
      </c>
      <c r="BZ101" s="23">
        <v>0</v>
      </c>
      <c r="CA101" s="23">
        <v>0</v>
      </c>
      <c r="CB101" s="23">
        <v>15.08</v>
      </c>
      <c r="CC101" s="24"/>
      <c r="CD101" s="24"/>
      <c r="CE101" s="23">
        <v>0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0</v>
      </c>
      <c r="CM101" s="23">
        <v>0</v>
      </c>
      <c r="CN101" s="23">
        <v>0</v>
      </c>
      <c r="CO101" s="23">
        <v>0</v>
      </c>
      <c r="CP101" s="23">
        <v>0</v>
      </c>
      <c r="CQ101" s="23">
        <v>0</v>
      </c>
    </row>
    <row r="102" spans="1:95" s="23" customFormat="1" x14ac:dyDescent="0.25">
      <c r="A102" s="30" t="s">
        <v>162</v>
      </c>
      <c r="B102" s="21" t="s">
        <v>136</v>
      </c>
      <c r="C102" s="33">
        <v>210</v>
      </c>
      <c r="D102" s="22">
        <v>21.92</v>
      </c>
      <c r="E102" s="22">
        <v>18.62</v>
      </c>
      <c r="F102" s="22">
        <v>21.21</v>
      </c>
      <c r="G102" s="22">
        <v>0</v>
      </c>
      <c r="H102" s="22">
        <v>37.380000000000003</v>
      </c>
      <c r="I102" s="22">
        <v>427.6</v>
      </c>
      <c r="J102" s="22">
        <v>8.4499999999999993</v>
      </c>
      <c r="K102" s="22">
        <v>4.33</v>
      </c>
      <c r="L102" s="22">
        <v>8.4499999999999993</v>
      </c>
      <c r="M102" s="22">
        <v>0</v>
      </c>
      <c r="N102" s="22">
        <v>2.33</v>
      </c>
      <c r="O102" s="22">
        <v>31.46</v>
      </c>
      <c r="P102" s="22">
        <v>1.81</v>
      </c>
      <c r="Q102" s="22">
        <v>0</v>
      </c>
      <c r="R102" s="22">
        <v>0</v>
      </c>
      <c r="S102" s="22">
        <v>0.15</v>
      </c>
      <c r="T102" s="22">
        <v>2.1</v>
      </c>
      <c r="U102" s="22">
        <v>192.08</v>
      </c>
      <c r="V102" s="22">
        <v>395.93</v>
      </c>
      <c r="W102" s="22">
        <v>18.920000000000002</v>
      </c>
      <c r="X102" s="22">
        <v>47.17</v>
      </c>
      <c r="Y102" s="22">
        <v>240</v>
      </c>
      <c r="Z102" s="22">
        <v>3.01</v>
      </c>
      <c r="AA102" s="22">
        <v>0</v>
      </c>
      <c r="AB102" s="22">
        <v>980.29</v>
      </c>
      <c r="AC102" s="22">
        <v>226.13</v>
      </c>
      <c r="AD102" s="22">
        <v>3.64</v>
      </c>
      <c r="AE102" s="22">
        <v>0.06</v>
      </c>
      <c r="AF102" s="22">
        <v>0.12</v>
      </c>
      <c r="AG102" s="22">
        <v>4</v>
      </c>
      <c r="AH102" s="22">
        <v>10.4</v>
      </c>
      <c r="AI102" s="22">
        <v>0.34</v>
      </c>
      <c r="AJ102" s="23">
        <v>0</v>
      </c>
      <c r="AK102" s="23">
        <v>1155.33</v>
      </c>
      <c r="AL102" s="23">
        <v>878.51</v>
      </c>
      <c r="AM102" s="23">
        <v>1656.64</v>
      </c>
      <c r="AN102" s="23">
        <v>1608.55</v>
      </c>
      <c r="AO102" s="23">
        <v>487.11</v>
      </c>
      <c r="AP102" s="23">
        <v>859.99</v>
      </c>
      <c r="AQ102" s="23">
        <v>240.58</v>
      </c>
      <c r="AR102" s="23">
        <v>907.23</v>
      </c>
      <c r="AS102" s="23">
        <v>1191.1500000000001</v>
      </c>
      <c r="AT102" s="23">
        <v>1200.6500000000001</v>
      </c>
      <c r="AU102" s="23">
        <v>1907.59</v>
      </c>
      <c r="AV102" s="23">
        <v>741.17</v>
      </c>
      <c r="AW102" s="23">
        <v>1019.53</v>
      </c>
      <c r="AX102" s="23">
        <v>3421.09</v>
      </c>
      <c r="AY102" s="23">
        <v>272.85000000000002</v>
      </c>
      <c r="AZ102" s="23">
        <v>786.75</v>
      </c>
      <c r="BA102" s="23">
        <v>876.43</v>
      </c>
      <c r="BB102" s="23">
        <v>743.27</v>
      </c>
      <c r="BC102" s="23">
        <v>302.7</v>
      </c>
      <c r="BD102" s="23">
        <v>0</v>
      </c>
      <c r="BE102" s="23">
        <v>0</v>
      </c>
      <c r="BF102" s="23">
        <v>0</v>
      </c>
      <c r="BG102" s="23">
        <v>0</v>
      </c>
      <c r="BH102" s="23">
        <v>0</v>
      </c>
      <c r="BI102" s="23">
        <v>0</v>
      </c>
      <c r="BJ102" s="23">
        <v>0</v>
      </c>
      <c r="BK102" s="23">
        <v>0.42</v>
      </c>
      <c r="BL102" s="23">
        <v>0</v>
      </c>
      <c r="BM102" s="23">
        <v>0.25</v>
      </c>
      <c r="BN102" s="23">
        <v>0.02</v>
      </c>
      <c r="BO102" s="23">
        <v>0.04</v>
      </c>
      <c r="BP102" s="23">
        <v>0</v>
      </c>
      <c r="BQ102" s="23">
        <v>0</v>
      </c>
      <c r="BR102" s="23">
        <v>0</v>
      </c>
      <c r="BS102" s="23">
        <v>1.48</v>
      </c>
      <c r="BT102" s="23">
        <v>0</v>
      </c>
      <c r="BU102" s="23">
        <v>0</v>
      </c>
      <c r="BV102" s="23">
        <v>3.44</v>
      </c>
      <c r="BW102" s="23">
        <v>0</v>
      </c>
      <c r="BX102" s="23">
        <v>0</v>
      </c>
      <c r="BY102" s="23">
        <v>0</v>
      </c>
      <c r="BZ102" s="23">
        <v>0</v>
      </c>
      <c r="CA102" s="23">
        <v>0</v>
      </c>
      <c r="CB102" s="23">
        <v>93.56</v>
      </c>
      <c r="CC102" s="24"/>
      <c r="CD102" s="24"/>
      <c r="CE102" s="23">
        <v>163.38</v>
      </c>
      <c r="CG102" s="23">
        <v>0</v>
      </c>
      <c r="CH102" s="23">
        <v>0</v>
      </c>
      <c r="CI102" s="23">
        <v>0</v>
      </c>
      <c r="CJ102" s="23">
        <v>0</v>
      </c>
      <c r="CK102" s="23">
        <v>0</v>
      </c>
      <c r="CL102" s="23">
        <v>0</v>
      </c>
      <c r="CM102" s="23">
        <v>0</v>
      </c>
      <c r="CN102" s="23">
        <v>0</v>
      </c>
      <c r="CO102" s="23">
        <v>0</v>
      </c>
      <c r="CP102" s="23">
        <v>0</v>
      </c>
      <c r="CQ102" s="23">
        <v>0.53</v>
      </c>
    </row>
    <row r="103" spans="1:95" s="23" customFormat="1" x14ac:dyDescent="0.25">
      <c r="A103" s="30" t="s">
        <v>163</v>
      </c>
      <c r="B103" s="21" t="s">
        <v>112</v>
      </c>
      <c r="C103" s="22" t="str">
        <f>"200"</f>
        <v>200</v>
      </c>
      <c r="D103" s="22">
        <v>0.53</v>
      </c>
      <c r="E103" s="22">
        <v>0.17</v>
      </c>
      <c r="F103" s="22">
        <v>0.06</v>
      </c>
      <c r="G103" s="22">
        <v>0</v>
      </c>
      <c r="H103" s="22">
        <v>32.22</v>
      </c>
      <c r="I103" s="22">
        <v>122.85033287999998</v>
      </c>
      <c r="J103" s="22">
        <v>0</v>
      </c>
      <c r="K103" s="22">
        <v>0</v>
      </c>
      <c r="L103" s="22">
        <v>0</v>
      </c>
      <c r="M103" s="22">
        <v>0</v>
      </c>
      <c r="N103" s="22">
        <v>30.67</v>
      </c>
      <c r="O103" s="22">
        <v>0.25</v>
      </c>
      <c r="P103" s="22">
        <v>1.3</v>
      </c>
      <c r="Q103" s="22">
        <v>0</v>
      </c>
      <c r="R103" s="22">
        <v>0</v>
      </c>
      <c r="S103" s="22">
        <v>0</v>
      </c>
      <c r="T103" s="22">
        <v>0.38</v>
      </c>
      <c r="U103" s="22">
        <v>0.2</v>
      </c>
      <c r="V103" s="22">
        <v>124.52</v>
      </c>
      <c r="W103" s="22">
        <v>14.19</v>
      </c>
      <c r="X103" s="22">
        <v>8.07</v>
      </c>
      <c r="Y103" s="22">
        <v>10.59</v>
      </c>
      <c r="Z103" s="22">
        <v>0.89</v>
      </c>
      <c r="AA103" s="22">
        <v>0</v>
      </c>
      <c r="AB103" s="22">
        <v>115.34</v>
      </c>
      <c r="AC103" s="22">
        <v>0</v>
      </c>
      <c r="AD103" s="22">
        <v>0</v>
      </c>
      <c r="AE103" s="22">
        <v>0.06</v>
      </c>
      <c r="AF103" s="22">
        <v>0.19</v>
      </c>
      <c r="AG103" s="22">
        <v>0.3</v>
      </c>
      <c r="AH103" s="22">
        <v>0</v>
      </c>
      <c r="AI103" s="22">
        <v>0.11</v>
      </c>
      <c r="AJ103" s="23">
        <v>0</v>
      </c>
      <c r="AK103" s="23">
        <v>0</v>
      </c>
      <c r="AL103" s="23">
        <v>0</v>
      </c>
      <c r="AM103" s="23">
        <v>0</v>
      </c>
      <c r="AN103" s="23">
        <v>0</v>
      </c>
      <c r="AO103" s="23">
        <v>0</v>
      </c>
      <c r="AP103" s="23">
        <v>0</v>
      </c>
      <c r="AQ103" s="23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0</v>
      </c>
      <c r="BB103" s="23">
        <v>0</v>
      </c>
      <c r="BC103" s="23">
        <v>0</v>
      </c>
      <c r="BD103" s="23">
        <v>0</v>
      </c>
      <c r="BE103" s="23">
        <v>0</v>
      </c>
      <c r="BF103" s="23">
        <v>0</v>
      </c>
      <c r="BG103" s="23">
        <v>0</v>
      </c>
      <c r="BH103" s="23">
        <v>0</v>
      </c>
      <c r="BI103" s="23">
        <v>0</v>
      </c>
      <c r="BJ103" s="23">
        <v>0</v>
      </c>
      <c r="BK103" s="23">
        <v>0</v>
      </c>
      <c r="BL103" s="23">
        <v>0</v>
      </c>
      <c r="BM103" s="23">
        <v>0</v>
      </c>
      <c r="BN103" s="23">
        <v>0</v>
      </c>
      <c r="BO103" s="23">
        <v>0</v>
      </c>
      <c r="BP103" s="23">
        <v>0</v>
      </c>
      <c r="BQ103" s="23">
        <v>0</v>
      </c>
      <c r="BR103" s="23">
        <v>0</v>
      </c>
      <c r="BS103" s="23">
        <v>0</v>
      </c>
      <c r="BT103" s="23">
        <v>0</v>
      </c>
      <c r="BU103" s="23">
        <v>0</v>
      </c>
      <c r="BV103" s="23">
        <v>0</v>
      </c>
      <c r="BW103" s="23">
        <v>0</v>
      </c>
      <c r="BX103" s="23">
        <v>0</v>
      </c>
      <c r="BY103" s="23">
        <v>0</v>
      </c>
      <c r="BZ103" s="23">
        <v>0</v>
      </c>
      <c r="CA103" s="23">
        <v>0</v>
      </c>
      <c r="CB103" s="23">
        <v>200.03</v>
      </c>
      <c r="CC103" s="24"/>
      <c r="CD103" s="24"/>
      <c r="CE103" s="23">
        <v>19.22</v>
      </c>
      <c r="CG103" s="23">
        <v>0</v>
      </c>
      <c r="CH103" s="23">
        <v>0</v>
      </c>
      <c r="CI103" s="23">
        <v>0</v>
      </c>
      <c r="CJ103" s="23">
        <v>0</v>
      </c>
      <c r="CK103" s="23">
        <v>0</v>
      </c>
      <c r="CL103" s="23">
        <v>0</v>
      </c>
      <c r="CM103" s="23">
        <v>0</v>
      </c>
      <c r="CN103" s="23">
        <v>0</v>
      </c>
      <c r="CO103" s="23">
        <v>0</v>
      </c>
      <c r="CP103" s="23">
        <v>20</v>
      </c>
      <c r="CQ103" s="23">
        <v>0</v>
      </c>
    </row>
    <row r="104" spans="1:95" s="16" customFormat="1" x14ac:dyDescent="0.25">
      <c r="A104" s="31" t="s">
        <v>173</v>
      </c>
      <c r="B104" s="18" t="s">
        <v>119</v>
      </c>
      <c r="C104" s="19" t="str">
        <f>"100"</f>
        <v>100</v>
      </c>
      <c r="D104" s="19">
        <v>0.4</v>
      </c>
      <c r="E104" s="19">
        <v>0</v>
      </c>
      <c r="F104" s="19">
        <v>0.4</v>
      </c>
      <c r="G104" s="19">
        <v>0.4</v>
      </c>
      <c r="H104" s="19">
        <v>11.6</v>
      </c>
      <c r="I104" s="19">
        <v>48.68</v>
      </c>
      <c r="J104" s="19">
        <v>0.1</v>
      </c>
      <c r="K104" s="19">
        <v>0</v>
      </c>
      <c r="L104" s="19">
        <v>0</v>
      </c>
      <c r="M104" s="19">
        <v>0</v>
      </c>
      <c r="N104" s="19">
        <v>9</v>
      </c>
      <c r="O104" s="19">
        <v>0.8</v>
      </c>
      <c r="P104" s="19">
        <v>1.8</v>
      </c>
      <c r="Q104" s="19">
        <v>0</v>
      </c>
      <c r="R104" s="19">
        <v>0</v>
      </c>
      <c r="S104" s="19">
        <v>0.8</v>
      </c>
      <c r="T104" s="19">
        <v>0.5</v>
      </c>
      <c r="U104" s="19">
        <v>26</v>
      </c>
      <c r="V104" s="19">
        <v>278</v>
      </c>
      <c r="W104" s="19">
        <v>16</v>
      </c>
      <c r="X104" s="19">
        <v>9</v>
      </c>
      <c r="Y104" s="19">
        <v>11</v>
      </c>
      <c r="Z104" s="19">
        <v>2.2000000000000002</v>
      </c>
      <c r="AA104" s="19">
        <v>0</v>
      </c>
      <c r="AB104" s="19">
        <v>30</v>
      </c>
      <c r="AC104" s="19">
        <v>5</v>
      </c>
      <c r="AD104" s="19">
        <v>0.2</v>
      </c>
      <c r="AE104" s="19">
        <v>0.03</v>
      </c>
      <c r="AF104" s="19">
        <v>0.02</v>
      </c>
      <c r="AG104" s="19">
        <v>0.3</v>
      </c>
      <c r="AH104" s="19">
        <v>0.4</v>
      </c>
      <c r="AI104" s="19">
        <v>10</v>
      </c>
      <c r="AJ104" s="16">
        <v>0</v>
      </c>
      <c r="AK104" s="16">
        <v>12</v>
      </c>
      <c r="AL104" s="16">
        <v>13</v>
      </c>
      <c r="AM104" s="16">
        <v>19</v>
      </c>
      <c r="AN104" s="16">
        <v>18</v>
      </c>
      <c r="AO104" s="16">
        <v>3</v>
      </c>
      <c r="AP104" s="16">
        <v>11</v>
      </c>
      <c r="AQ104" s="16">
        <v>3</v>
      </c>
      <c r="AR104" s="16">
        <v>9</v>
      </c>
      <c r="AS104" s="16">
        <v>17</v>
      </c>
      <c r="AT104" s="16">
        <v>10</v>
      </c>
      <c r="AU104" s="16">
        <v>78</v>
      </c>
      <c r="AV104" s="16">
        <v>7</v>
      </c>
      <c r="AW104" s="16">
        <v>14</v>
      </c>
      <c r="AX104" s="16">
        <v>42</v>
      </c>
      <c r="AY104" s="16">
        <v>0</v>
      </c>
      <c r="AZ104" s="16">
        <v>13</v>
      </c>
      <c r="BA104" s="16">
        <v>16</v>
      </c>
      <c r="BB104" s="16">
        <v>6</v>
      </c>
      <c r="BC104" s="16">
        <v>5</v>
      </c>
      <c r="BD104" s="16">
        <v>0</v>
      </c>
      <c r="BE104" s="16">
        <v>0</v>
      </c>
      <c r="BF104" s="16">
        <v>0</v>
      </c>
      <c r="BG104" s="16">
        <v>0</v>
      </c>
      <c r="BH104" s="16">
        <v>0</v>
      </c>
      <c r="BI104" s="16">
        <v>0</v>
      </c>
      <c r="BJ104" s="16">
        <v>0</v>
      </c>
      <c r="BK104" s="16">
        <v>0</v>
      </c>
      <c r="BL104" s="16">
        <v>0</v>
      </c>
      <c r="BM104" s="16">
        <v>0</v>
      </c>
      <c r="BN104" s="16">
        <v>0</v>
      </c>
      <c r="BO104" s="16">
        <v>0</v>
      </c>
      <c r="BP104" s="16">
        <v>0</v>
      </c>
      <c r="BQ104" s="16">
        <v>0</v>
      </c>
      <c r="BR104" s="16">
        <v>0</v>
      </c>
      <c r="BS104" s="16">
        <v>0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0</v>
      </c>
      <c r="CB104" s="16">
        <v>86.3</v>
      </c>
      <c r="CC104" s="20"/>
      <c r="CD104" s="20"/>
      <c r="CE104" s="16">
        <v>5</v>
      </c>
      <c r="CG104" s="16">
        <v>2</v>
      </c>
      <c r="CH104" s="16">
        <v>2</v>
      </c>
      <c r="CI104" s="16">
        <v>2</v>
      </c>
      <c r="CJ104" s="16">
        <v>150</v>
      </c>
      <c r="CK104" s="16">
        <v>150</v>
      </c>
      <c r="CL104" s="16">
        <v>150</v>
      </c>
      <c r="CM104" s="16">
        <v>46.8</v>
      </c>
      <c r="CN104" s="16">
        <v>46.8</v>
      </c>
      <c r="CO104" s="16">
        <v>46.8</v>
      </c>
      <c r="CP104" s="16">
        <v>0</v>
      </c>
      <c r="CQ104" s="16">
        <v>0</v>
      </c>
    </row>
    <row r="105" spans="1:95" s="27" customFormat="1" x14ac:dyDescent="0.25">
      <c r="A105" s="32"/>
      <c r="B105" s="25" t="s">
        <v>107</v>
      </c>
      <c r="C105" s="26"/>
      <c r="D105" s="26">
        <v>26.8</v>
      </c>
      <c r="E105" s="26">
        <v>18.79</v>
      </c>
      <c r="F105" s="26">
        <v>22.17</v>
      </c>
      <c r="G105" s="26">
        <v>0.4</v>
      </c>
      <c r="H105" s="26">
        <v>107</v>
      </c>
      <c r="I105" s="26">
        <v>721.8</v>
      </c>
      <c r="J105" s="26">
        <v>8.6300000000000008</v>
      </c>
      <c r="K105" s="26">
        <v>4.33</v>
      </c>
      <c r="L105" s="26">
        <v>8.5299999999999994</v>
      </c>
      <c r="M105" s="26">
        <v>0</v>
      </c>
      <c r="N105" s="26">
        <v>42.83</v>
      </c>
      <c r="O105" s="26">
        <v>51</v>
      </c>
      <c r="P105" s="26">
        <v>6.23</v>
      </c>
      <c r="Q105" s="26">
        <v>0</v>
      </c>
      <c r="R105" s="26">
        <v>0</v>
      </c>
      <c r="S105" s="26">
        <v>1.07</v>
      </c>
      <c r="T105" s="26">
        <v>3.58</v>
      </c>
      <c r="U105" s="26">
        <v>218.28</v>
      </c>
      <c r="V105" s="26">
        <v>851.64</v>
      </c>
      <c r="W105" s="26">
        <v>58.31</v>
      </c>
      <c r="X105" s="26">
        <v>77.44</v>
      </c>
      <c r="Y105" s="26">
        <v>296.38</v>
      </c>
      <c r="Z105" s="26">
        <v>6.9</v>
      </c>
      <c r="AA105" s="26">
        <v>0</v>
      </c>
      <c r="AB105" s="26">
        <v>1125.6300000000001</v>
      </c>
      <c r="AC105" s="26">
        <v>231.13</v>
      </c>
      <c r="AD105" s="26">
        <v>4.3600000000000003</v>
      </c>
      <c r="AE105" s="26">
        <v>0.22</v>
      </c>
      <c r="AF105" s="26">
        <v>0.36</v>
      </c>
      <c r="AG105" s="26">
        <v>5.24</v>
      </c>
      <c r="AH105" s="26">
        <v>12.04</v>
      </c>
      <c r="AI105" s="26">
        <v>10.46</v>
      </c>
      <c r="AJ105" s="27">
        <v>0</v>
      </c>
      <c r="AK105" s="27">
        <v>1167.33</v>
      </c>
      <c r="AL105" s="27">
        <v>891.51</v>
      </c>
      <c r="AM105" s="27">
        <v>1675.64</v>
      </c>
      <c r="AN105" s="27">
        <v>1626.55</v>
      </c>
      <c r="AO105" s="27">
        <v>490.11</v>
      </c>
      <c r="AP105" s="27">
        <v>870.99</v>
      </c>
      <c r="AQ105" s="27">
        <v>243.58</v>
      </c>
      <c r="AR105" s="27">
        <v>916.23</v>
      </c>
      <c r="AS105" s="27">
        <v>1208.1500000000001</v>
      </c>
      <c r="AT105" s="27">
        <v>1210.6500000000001</v>
      </c>
      <c r="AU105" s="27">
        <v>1985.59</v>
      </c>
      <c r="AV105" s="27">
        <v>748.17</v>
      </c>
      <c r="AW105" s="27">
        <v>1033.53</v>
      </c>
      <c r="AX105" s="27">
        <v>3463.09</v>
      </c>
      <c r="AY105" s="27">
        <v>272.85000000000002</v>
      </c>
      <c r="AZ105" s="27">
        <v>799.75</v>
      </c>
      <c r="BA105" s="27">
        <v>892.43</v>
      </c>
      <c r="BB105" s="27">
        <v>749.27</v>
      </c>
      <c r="BC105" s="27">
        <v>307.7</v>
      </c>
      <c r="BD105" s="27">
        <v>0</v>
      </c>
      <c r="BE105" s="27">
        <v>0</v>
      </c>
      <c r="BF105" s="27">
        <v>0</v>
      </c>
      <c r="BG105" s="27">
        <v>0</v>
      </c>
      <c r="BH105" s="27">
        <v>0</v>
      </c>
      <c r="BI105" s="27">
        <v>0</v>
      </c>
      <c r="BJ105" s="27">
        <v>0</v>
      </c>
      <c r="BK105" s="27">
        <v>0.42</v>
      </c>
      <c r="BL105" s="27">
        <v>0</v>
      </c>
      <c r="BM105" s="27">
        <v>0.25</v>
      </c>
      <c r="BN105" s="27">
        <v>0.02</v>
      </c>
      <c r="BO105" s="27">
        <v>0.04</v>
      </c>
      <c r="BP105" s="27">
        <v>0</v>
      </c>
      <c r="BQ105" s="27">
        <v>0</v>
      </c>
      <c r="BR105" s="27">
        <v>0</v>
      </c>
      <c r="BS105" s="27">
        <v>1.48</v>
      </c>
      <c r="BT105" s="27">
        <v>0</v>
      </c>
      <c r="BU105" s="27">
        <v>0</v>
      </c>
      <c r="BV105" s="27">
        <v>3.44</v>
      </c>
      <c r="BW105" s="27">
        <v>0</v>
      </c>
      <c r="BX105" s="27">
        <v>0</v>
      </c>
      <c r="BY105" s="27">
        <v>0</v>
      </c>
      <c r="BZ105" s="27">
        <v>0</v>
      </c>
      <c r="CA105" s="27">
        <v>0</v>
      </c>
      <c r="CB105" s="27">
        <v>394.97</v>
      </c>
      <c r="CC105" s="14"/>
      <c r="CD105" s="14">
        <f>$I$105/$I$115*100</f>
        <v>43.169856459330141</v>
      </c>
      <c r="CE105" s="27">
        <v>187.61</v>
      </c>
      <c r="CG105" s="27">
        <v>2</v>
      </c>
      <c r="CH105" s="27">
        <v>2</v>
      </c>
      <c r="CI105" s="27">
        <v>2</v>
      </c>
      <c r="CJ105" s="27">
        <v>150</v>
      </c>
      <c r="CK105" s="27">
        <v>150</v>
      </c>
      <c r="CL105" s="27">
        <v>150</v>
      </c>
      <c r="CM105" s="27">
        <v>46.8</v>
      </c>
      <c r="CN105" s="27">
        <v>46.8</v>
      </c>
      <c r="CO105" s="27">
        <v>46.8</v>
      </c>
      <c r="CP105" s="27">
        <v>20</v>
      </c>
      <c r="CQ105" s="27">
        <v>0.53</v>
      </c>
    </row>
    <row r="106" spans="1:95" x14ac:dyDescent="0.25">
      <c r="A106" s="29"/>
      <c r="B106" s="17" t="s">
        <v>108</v>
      </c>
    </row>
    <row r="107" spans="1:95" s="23" customFormat="1" ht="31.5" x14ac:dyDescent="0.25">
      <c r="A107" s="30" t="s">
        <v>164</v>
      </c>
      <c r="B107" s="21" t="s">
        <v>137</v>
      </c>
      <c r="C107" s="33">
        <v>100</v>
      </c>
      <c r="D107" s="22">
        <v>1.67</v>
      </c>
      <c r="E107" s="22">
        <v>0</v>
      </c>
      <c r="F107" s="22">
        <v>7.99</v>
      </c>
      <c r="G107" s="22">
        <v>0</v>
      </c>
      <c r="H107" s="22">
        <v>10.92</v>
      </c>
      <c r="I107" s="22">
        <v>115.7</v>
      </c>
      <c r="J107" s="22">
        <v>0.62</v>
      </c>
      <c r="K107" s="22">
        <v>3.24</v>
      </c>
      <c r="L107" s="22">
        <v>0.62</v>
      </c>
      <c r="M107" s="22">
        <v>0</v>
      </c>
      <c r="N107" s="22">
        <v>4.9000000000000004</v>
      </c>
      <c r="O107" s="22">
        <v>0.06</v>
      </c>
      <c r="P107" s="22">
        <v>1.58</v>
      </c>
      <c r="Q107" s="22">
        <v>0</v>
      </c>
      <c r="R107" s="22">
        <v>0</v>
      </c>
      <c r="S107" s="22">
        <v>7.0000000000000007E-2</v>
      </c>
      <c r="T107" s="22">
        <v>0.94</v>
      </c>
      <c r="U107" s="22">
        <v>69.680000000000007</v>
      </c>
      <c r="V107" s="22">
        <v>162.31</v>
      </c>
      <c r="W107" s="22">
        <v>24.25</v>
      </c>
      <c r="X107" s="22">
        <v>13.99</v>
      </c>
      <c r="Y107" s="22">
        <v>27.51</v>
      </c>
      <c r="Z107" s="22">
        <v>0.89</v>
      </c>
      <c r="AA107" s="22">
        <v>0</v>
      </c>
      <c r="AB107" s="22">
        <v>5.99</v>
      </c>
      <c r="AC107" s="22">
        <v>1.41</v>
      </c>
      <c r="AD107" s="22">
        <v>2.2599999999999998</v>
      </c>
      <c r="AE107" s="22">
        <v>0.01</v>
      </c>
      <c r="AF107" s="22">
        <v>0.02</v>
      </c>
      <c r="AG107" s="22">
        <v>0.11</v>
      </c>
      <c r="AH107" s="22">
        <v>0.28000000000000003</v>
      </c>
      <c r="AI107" s="22">
        <v>1.41</v>
      </c>
      <c r="AJ107" s="23">
        <v>0</v>
      </c>
      <c r="AK107" s="23">
        <v>35.47</v>
      </c>
      <c r="AL107" s="23">
        <v>40.15</v>
      </c>
      <c r="AM107" s="23">
        <v>44.84</v>
      </c>
      <c r="AN107" s="23">
        <v>61.56</v>
      </c>
      <c r="AO107" s="23">
        <v>13.38</v>
      </c>
      <c r="AP107" s="23">
        <v>35.47</v>
      </c>
      <c r="AQ107" s="23">
        <v>8.6999999999999993</v>
      </c>
      <c r="AR107" s="23">
        <v>30.11</v>
      </c>
      <c r="AS107" s="23">
        <v>26.77</v>
      </c>
      <c r="AT107" s="23">
        <v>48.85</v>
      </c>
      <c r="AU107" s="23">
        <v>219.49</v>
      </c>
      <c r="AV107" s="23">
        <v>9.3699999999999992</v>
      </c>
      <c r="AW107" s="23">
        <v>25.43</v>
      </c>
      <c r="AX107" s="23">
        <v>183.36</v>
      </c>
      <c r="AY107" s="23">
        <v>0</v>
      </c>
      <c r="AZ107" s="23">
        <v>31.45</v>
      </c>
      <c r="BA107" s="23">
        <v>42.16</v>
      </c>
      <c r="BB107" s="23">
        <v>33.46</v>
      </c>
      <c r="BC107" s="23">
        <v>10.039999999999999</v>
      </c>
      <c r="BD107" s="23">
        <v>0</v>
      </c>
      <c r="BE107" s="23">
        <v>0</v>
      </c>
      <c r="BF107" s="23">
        <v>0</v>
      </c>
      <c r="BG107" s="23">
        <v>0</v>
      </c>
      <c r="BH107" s="23">
        <v>0</v>
      </c>
      <c r="BI107" s="23">
        <v>0</v>
      </c>
      <c r="BJ107" s="23">
        <v>0</v>
      </c>
      <c r="BK107" s="23">
        <v>0.28999999999999998</v>
      </c>
      <c r="BL107" s="23">
        <v>0</v>
      </c>
      <c r="BM107" s="23">
        <v>0.19</v>
      </c>
      <c r="BN107" s="23">
        <v>0.01</v>
      </c>
      <c r="BO107" s="23">
        <v>0.03</v>
      </c>
      <c r="BP107" s="23">
        <v>0</v>
      </c>
      <c r="BQ107" s="23">
        <v>0</v>
      </c>
      <c r="BR107" s="23">
        <v>0</v>
      </c>
      <c r="BS107" s="23">
        <v>1.1200000000000001</v>
      </c>
      <c r="BT107" s="23">
        <v>0</v>
      </c>
      <c r="BU107" s="23">
        <v>0</v>
      </c>
      <c r="BV107" s="23">
        <v>2.79</v>
      </c>
      <c r="BW107" s="23">
        <v>0</v>
      </c>
      <c r="BX107" s="23">
        <v>0</v>
      </c>
      <c r="BY107" s="23">
        <v>0</v>
      </c>
      <c r="BZ107" s="23">
        <v>0</v>
      </c>
      <c r="CA107" s="23">
        <v>0</v>
      </c>
      <c r="CB107" s="23">
        <v>60.58</v>
      </c>
      <c r="CC107" s="24"/>
      <c r="CD107" s="24"/>
      <c r="CE107" s="23">
        <v>1</v>
      </c>
      <c r="CG107" s="23">
        <v>0</v>
      </c>
      <c r="CH107" s="23">
        <v>0</v>
      </c>
      <c r="CI107" s="23">
        <v>0</v>
      </c>
      <c r="CJ107" s="23">
        <v>0</v>
      </c>
      <c r="CK107" s="23">
        <v>0</v>
      </c>
      <c r="CL107" s="23">
        <v>0</v>
      </c>
      <c r="CM107" s="23">
        <v>0</v>
      </c>
      <c r="CN107" s="23">
        <v>0</v>
      </c>
      <c r="CO107" s="23">
        <v>0</v>
      </c>
      <c r="CP107" s="23">
        <v>0</v>
      </c>
      <c r="CQ107" s="23">
        <v>0.24</v>
      </c>
    </row>
    <row r="108" spans="1:95" s="23" customFormat="1" ht="31.5" x14ac:dyDescent="0.25">
      <c r="A108" s="30" t="s">
        <v>165</v>
      </c>
      <c r="B108" s="21" t="s">
        <v>138</v>
      </c>
      <c r="C108" s="33">
        <v>250</v>
      </c>
      <c r="D108" s="22">
        <v>2.84</v>
      </c>
      <c r="E108" s="22">
        <v>0.26</v>
      </c>
      <c r="F108" s="22">
        <v>2.35</v>
      </c>
      <c r="G108" s="22">
        <v>0</v>
      </c>
      <c r="H108" s="22">
        <v>19.55</v>
      </c>
      <c r="I108" s="22">
        <v>109</v>
      </c>
      <c r="J108" s="22">
        <v>1.1599999999999999</v>
      </c>
      <c r="K108" s="22">
        <v>0.05</v>
      </c>
      <c r="L108" s="22">
        <v>1.1599999999999999</v>
      </c>
      <c r="M108" s="22">
        <v>0</v>
      </c>
      <c r="N108" s="22">
        <v>1.87</v>
      </c>
      <c r="O108" s="22">
        <v>12.4</v>
      </c>
      <c r="P108" s="22">
        <v>1.37</v>
      </c>
      <c r="Q108" s="22">
        <v>0</v>
      </c>
      <c r="R108" s="22">
        <v>0</v>
      </c>
      <c r="S108" s="22">
        <v>0.16</v>
      </c>
      <c r="T108" s="22">
        <v>1.35</v>
      </c>
      <c r="U108" s="22">
        <v>188.68</v>
      </c>
      <c r="V108" s="22">
        <v>335.79</v>
      </c>
      <c r="W108" s="22">
        <v>12.89</v>
      </c>
      <c r="X108" s="22">
        <v>16.79</v>
      </c>
      <c r="Y108" s="22">
        <v>46.5</v>
      </c>
      <c r="Z108" s="22">
        <v>0.69</v>
      </c>
      <c r="AA108" s="22">
        <v>8.6</v>
      </c>
      <c r="AB108" s="22">
        <v>784.2</v>
      </c>
      <c r="AC108" s="22">
        <v>179.54</v>
      </c>
      <c r="AD108" s="22">
        <v>0.25</v>
      </c>
      <c r="AE108" s="22">
        <v>7.0000000000000007E-2</v>
      </c>
      <c r="AF108" s="22">
        <v>0.05</v>
      </c>
      <c r="AG108" s="22">
        <v>0.76</v>
      </c>
      <c r="AH108" s="22">
        <v>1.51</v>
      </c>
      <c r="AI108" s="22">
        <v>5.28</v>
      </c>
      <c r="AJ108" s="23">
        <v>0</v>
      </c>
      <c r="AK108" s="23">
        <v>62.41</v>
      </c>
      <c r="AL108" s="23">
        <v>64.459999999999994</v>
      </c>
      <c r="AM108" s="23">
        <v>104.45</v>
      </c>
      <c r="AN108" s="23">
        <v>69.599999999999994</v>
      </c>
      <c r="AO108" s="23">
        <v>24.07</v>
      </c>
      <c r="AP108" s="23">
        <v>56.73</v>
      </c>
      <c r="AQ108" s="23">
        <v>22.55</v>
      </c>
      <c r="AR108" s="23">
        <v>70.319999999999993</v>
      </c>
      <c r="AS108" s="23">
        <v>70.959999999999994</v>
      </c>
      <c r="AT108" s="23">
        <v>133.83000000000001</v>
      </c>
      <c r="AU108" s="23">
        <v>94.36</v>
      </c>
      <c r="AV108" s="23">
        <v>28.52</v>
      </c>
      <c r="AW108" s="23">
        <v>55.94</v>
      </c>
      <c r="AX108" s="23">
        <v>377.18</v>
      </c>
      <c r="AY108" s="23">
        <v>0.25</v>
      </c>
      <c r="AZ108" s="23">
        <v>90.49</v>
      </c>
      <c r="BA108" s="23">
        <v>67.599999999999994</v>
      </c>
      <c r="BB108" s="23">
        <v>43.59</v>
      </c>
      <c r="BC108" s="23">
        <v>26.67</v>
      </c>
      <c r="BD108" s="23">
        <v>0.06</v>
      </c>
      <c r="BE108" s="23">
        <v>0.01</v>
      </c>
      <c r="BF108" s="23">
        <v>0.01</v>
      </c>
      <c r="BG108" s="23">
        <v>0.03</v>
      </c>
      <c r="BH108" s="23">
        <v>0.04</v>
      </c>
      <c r="BI108" s="23">
        <v>0.13</v>
      </c>
      <c r="BJ108" s="23">
        <v>0</v>
      </c>
      <c r="BK108" s="23">
        <v>0.46</v>
      </c>
      <c r="BL108" s="23">
        <v>0</v>
      </c>
      <c r="BM108" s="23">
        <v>0.14000000000000001</v>
      </c>
      <c r="BN108" s="23">
        <v>0</v>
      </c>
      <c r="BO108" s="23">
        <v>0</v>
      </c>
      <c r="BP108" s="23">
        <v>0</v>
      </c>
      <c r="BQ108" s="23">
        <v>0</v>
      </c>
      <c r="BR108" s="23">
        <v>0.05</v>
      </c>
      <c r="BS108" s="23">
        <v>0.48</v>
      </c>
      <c r="BT108" s="23">
        <v>0</v>
      </c>
      <c r="BU108" s="23">
        <v>0</v>
      </c>
      <c r="BV108" s="23">
        <v>0.11</v>
      </c>
      <c r="BW108" s="23">
        <v>0</v>
      </c>
      <c r="BX108" s="23">
        <v>0</v>
      </c>
      <c r="BY108" s="23">
        <v>0</v>
      </c>
      <c r="BZ108" s="23">
        <v>0</v>
      </c>
      <c r="CA108" s="23">
        <v>0</v>
      </c>
      <c r="CB108" s="23">
        <v>217.27</v>
      </c>
      <c r="CC108" s="24"/>
      <c r="CD108" s="24"/>
      <c r="CE108" s="23">
        <v>139.30000000000001</v>
      </c>
      <c r="CG108" s="23">
        <v>0</v>
      </c>
      <c r="CH108" s="23">
        <v>0</v>
      </c>
      <c r="CI108" s="23">
        <v>0</v>
      </c>
      <c r="CJ108" s="23">
        <v>0</v>
      </c>
      <c r="CK108" s="23">
        <v>0</v>
      </c>
      <c r="CL108" s="23">
        <v>0</v>
      </c>
      <c r="CM108" s="23">
        <v>0</v>
      </c>
      <c r="CN108" s="23">
        <v>0</v>
      </c>
      <c r="CO108" s="23">
        <v>0</v>
      </c>
      <c r="CP108" s="23">
        <v>0</v>
      </c>
      <c r="CQ108" s="23">
        <v>0.47</v>
      </c>
    </row>
    <row r="109" spans="1:95" s="23" customFormat="1" x14ac:dyDescent="0.25">
      <c r="A109" s="30" t="str">
        <f>"183"</f>
        <v>183</v>
      </c>
      <c r="B109" s="21" t="s">
        <v>103</v>
      </c>
      <c r="C109" s="33">
        <v>180</v>
      </c>
      <c r="D109" s="22">
        <v>10.32</v>
      </c>
      <c r="E109" s="22">
        <v>0.02</v>
      </c>
      <c r="F109" s="22">
        <v>6.63</v>
      </c>
      <c r="G109" s="22">
        <v>0</v>
      </c>
      <c r="H109" s="22">
        <v>54.02</v>
      </c>
      <c r="I109" s="22">
        <v>303.3</v>
      </c>
      <c r="J109" s="22">
        <v>2.59</v>
      </c>
      <c r="K109" s="22">
        <v>0.1</v>
      </c>
      <c r="L109" s="22">
        <v>2.59</v>
      </c>
      <c r="M109" s="22">
        <v>0</v>
      </c>
      <c r="N109" s="22">
        <v>0.99</v>
      </c>
      <c r="O109" s="22">
        <v>36.57</v>
      </c>
      <c r="P109" s="22">
        <v>7.46</v>
      </c>
      <c r="Q109" s="22">
        <v>0</v>
      </c>
      <c r="R109" s="22">
        <v>0</v>
      </c>
      <c r="S109" s="22">
        <v>0</v>
      </c>
      <c r="T109" s="22">
        <v>2.65</v>
      </c>
      <c r="U109" s="22">
        <v>559.59</v>
      </c>
      <c r="V109" s="22">
        <v>262.14</v>
      </c>
      <c r="W109" s="22">
        <v>19.16</v>
      </c>
      <c r="X109" s="22">
        <v>132.33000000000001</v>
      </c>
      <c r="Y109" s="22">
        <v>194.31</v>
      </c>
      <c r="Z109" s="22">
        <v>4.5599999999999996</v>
      </c>
      <c r="AA109" s="22">
        <v>23.92</v>
      </c>
      <c r="AB109" s="22">
        <v>20.12</v>
      </c>
      <c r="AC109" s="22">
        <v>27.86</v>
      </c>
      <c r="AD109" s="22">
        <v>0.6</v>
      </c>
      <c r="AE109" s="22">
        <v>0.25</v>
      </c>
      <c r="AF109" s="22">
        <v>0.13</v>
      </c>
      <c r="AG109" s="22">
        <v>2.48</v>
      </c>
      <c r="AH109" s="22">
        <v>5.01</v>
      </c>
      <c r="AI109" s="22">
        <v>0</v>
      </c>
      <c r="AJ109" s="23">
        <v>0</v>
      </c>
      <c r="AK109" s="23">
        <v>402.8</v>
      </c>
      <c r="AL109" s="23">
        <v>314.24</v>
      </c>
      <c r="AM109" s="23">
        <v>509.19</v>
      </c>
      <c r="AN109" s="23">
        <v>362.03</v>
      </c>
      <c r="AO109" s="23">
        <v>218.35</v>
      </c>
      <c r="AP109" s="23">
        <v>273.58</v>
      </c>
      <c r="AQ109" s="23">
        <v>123.65</v>
      </c>
      <c r="AR109" s="23">
        <v>404.17</v>
      </c>
      <c r="AS109" s="23">
        <v>395.84</v>
      </c>
      <c r="AT109" s="23">
        <v>763.32</v>
      </c>
      <c r="AU109" s="23">
        <v>751.86</v>
      </c>
      <c r="AV109" s="23">
        <v>205.16</v>
      </c>
      <c r="AW109" s="23">
        <v>490.89</v>
      </c>
      <c r="AX109" s="23">
        <v>1542.52</v>
      </c>
      <c r="AY109" s="23">
        <v>0</v>
      </c>
      <c r="AZ109" s="23">
        <v>341.68</v>
      </c>
      <c r="BA109" s="23">
        <v>414.02</v>
      </c>
      <c r="BB109" s="23">
        <v>293.85000000000002</v>
      </c>
      <c r="BC109" s="23">
        <v>224.96</v>
      </c>
      <c r="BD109" s="23">
        <v>0.15</v>
      </c>
      <c r="BE109" s="23">
        <v>0.03</v>
      </c>
      <c r="BF109" s="23">
        <v>0.03</v>
      </c>
      <c r="BG109" s="23">
        <v>0.08</v>
      </c>
      <c r="BH109" s="23">
        <v>0.1</v>
      </c>
      <c r="BI109" s="23">
        <v>0.32</v>
      </c>
      <c r="BJ109" s="23">
        <v>0</v>
      </c>
      <c r="BK109" s="23">
        <v>1.34</v>
      </c>
      <c r="BL109" s="23">
        <v>0</v>
      </c>
      <c r="BM109" s="23">
        <v>0.33</v>
      </c>
      <c r="BN109" s="23">
        <v>0.01</v>
      </c>
      <c r="BO109" s="23">
        <v>0</v>
      </c>
      <c r="BP109" s="23">
        <v>0</v>
      </c>
      <c r="BQ109" s="23">
        <v>0</v>
      </c>
      <c r="BR109" s="23">
        <v>0.13</v>
      </c>
      <c r="BS109" s="23">
        <v>1.63</v>
      </c>
      <c r="BT109" s="23">
        <v>0.01</v>
      </c>
      <c r="BU109" s="23">
        <v>0</v>
      </c>
      <c r="BV109" s="23">
        <v>0.75</v>
      </c>
      <c r="BW109" s="23">
        <v>7.0000000000000007E-2</v>
      </c>
      <c r="BX109" s="23">
        <v>0</v>
      </c>
      <c r="BY109" s="23">
        <v>0</v>
      </c>
      <c r="BZ109" s="23">
        <v>0</v>
      </c>
      <c r="CA109" s="23">
        <v>0</v>
      </c>
      <c r="CB109" s="23">
        <v>114</v>
      </c>
      <c r="CC109" s="24"/>
      <c r="CD109" s="24"/>
      <c r="CE109" s="23">
        <v>27.27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0</v>
      </c>
      <c r="CQ109" s="23">
        <v>1.46</v>
      </c>
    </row>
    <row r="110" spans="1:95" s="23" customFormat="1" ht="31.5" x14ac:dyDescent="0.25">
      <c r="A110" s="30" t="s">
        <v>183</v>
      </c>
      <c r="B110" s="38" t="s">
        <v>190</v>
      </c>
      <c r="C110" s="33" t="s">
        <v>188</v>
      </c>
      <c r="D110" s="39">
        <v>24.02</v>
      </c>
      <c r="E110" s="39">
        <v>7.92</v>
      </c>
      <c r="F110" s="39">
        <v>11.66</v>
      </c>
      <c r="G110" s="39">
        <v>0</v>
      </c>
      <c r="H110" s="39">
        <v>14.72</v>
      </c>
      <c r="I110" s="39">
        <v>259.39999999999998</v>
      </c>
      <c r="J110" s="22">
        <v>0</v>
      </c>
      <c r="K110" s="22">
        <v>0</v>
      </c>
      <c r="L110" s="22">
        <v>0</v>
      </c>
      <c r="M110" s="22">
        <v>0</v>
      </c>
      <c r="N110" s="22">
        <v>4.1399999999999997</v>
      </c>
      <c r="O110" s="22">
        <v>0.08</v>
      </c>
      <c r="P110" s="22">
        <v>0.69</v>
      </c>
      <c r="Q110" s="22">
        <v>0</v>
      </c>
      <c r="R110" s="22">
        <v>0</v>
      </c>
      <c r="S110" s="22">
        <v>0</v>
      </c>
      <c r="T110" s="22">
        <v>0.82</v>
      </c>
      <c r="U110" s="22">
        <v>126.34</v>
      </c>
      <c r="V110" s="22">
        <v>69.900000000000006</v>
      </c>
      <c r="W110" s="22">
        <v>8.73</v>
      </c>
      <c r="X110" s="22">
        <v>8.7899999999999991</v>
      </c>
      <c r="Y110" s="22">
        <v>15.65</v>
      </c>
      <c r="Z110" s="22">
        <v>0.27</v>
      </c>
      <c r="AA110" s="22">
        <v>0</v>
      </c>
      <c r="AB110" s="22">
        <v>2074.6799999999998</v>
      </c>
      <c r="AC110" s="22">
        <v>0</v>
      </c>
      <c r="AD110" s="22">
        <v>0</v>
      </c>
      <c r="AE110" s="22">
        <v>0.01</v>
      </c>
      <c r="AF110" s="22">
        <v>0.01</v>
      </c>
      <c r="AG110" s="22">
        <v>0.19</v>
      </c>
      <c r="AH110" s="22">
        <v>0</v>
      </c>
      <c r="AI110" s="22">
        <v>1.17</v>
      </c>
      <c r="AJ110" s="23">
        <v>0</v>
      </c>
      <c r="AK110" s="23">
        <v>0</v>
      </c>
      <c r="AL110" s="23">
        <v>0</v>
      </c>
      <c r="AM110" s="23">
        <v>0</v>
      </c>
      <c r="AN110" s="23">
        <v>0</v>
      </c>
      <c r="AO110" s="23">
        <v>0</v>
      </c>
      <c r="AP110" s="23">
        <v>0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0</v>
      </c>
      <c r="BE110" s="23">
        <v>0</v>
      </c>
      <c r="BF110" s="23">
        <v>0</v>
      </c>
      <c r="BG110" s="23">
        <v>0</v>
      </c>
      <c r="BH110" s="23">
        <v>0</v>
      </c>
      <c r="BI110" s="23">
        <v>0</v>
      </c>
      <c r="BJ110" s="23">
        <v>0</v>
      </c>
      <c r="BK110" s="23">
        <v>0</v>
      </c>
      <c r="BL110" s="23">
        <v>0</v>
      </c>
      <c r="BM110" s="23">
        <v>0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3">
        <v>0</v>
      </c>
      <c r="BX110" s="23">
        <v>0</v>
      </c>
      <c r="BY110" s="23">
        <v>0</v>
      </c>
      <c r="BZ110" s="23">
        <v>0</v>
      </c>
      <c r="CA110" s="23">
        <v>0</v>
      </c>
      <c r="CB110" s="23">
        <v>0</v>
      </c>
      <c r="CC110" s="24"/>
      <c r="CD110" s="24"/>
      <c r="CE110" s="23">
        <v>345.78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1.8</v>
      </c>
      <c r="CQ110" s="23">
        <v>0.45</v>
      </c>
    </row>
    <row r="111" spans="1:95" s="23" customFormat="1" x14ac:dyDescent="0.25">
      <c r="A111" s="30" t="str">
        <f>"300"</f>
        <v>300</v>
      </c>
      <c r="B111" s="21" t="s">
        <v>105</v>
      </c>
      <c r="C111" s="33">
        <v>180</v>
      </c>
      <c r="D111" s="22">
        <v>7.0000000000000007E-2</v>
      </c>
      <c r="E111" s="22">
        <v>0</v>
      </c>
      <c r="F111" s="22">
        <v>0.02</v>
      </c>
      <c r="G111" s="22">
        <v>0.02</v>
      </c>
      <c r="H111" s="22">
        <v>8.2200000000000006</v>
      </c>
      <c r="I111" s="22">
        <v>31.597754399999996</v>
      </c>
      <c r="J111" s="22">
        <v>0</v>
      </c>
      <c r="K111" s="22">
        <v>0</v>
      </c>
      <c r="L111" s="22">
        <v>0</v>
      </c>
      <c r="M111" s="22">
        <v>0</v>
      </c>
      <c r="N111" s="22">
        <v>8.19</v>
      </c>
      <c r="O111" s="22">
        <v>0</v>
      </c>
      <c r="P111" s="22">
        <v>0.04</v>
      </c>
      <c r="Q111" s="22">
        <v>0</v>
      </c>
      <c r="R111" s="22">
        <v>0</v>
      </c>
      <c r="S111" s="22">
        <v>0</v>
      </c>
      <c r="T111" s="22">
        <v>0.03</v>
      </c>
      <c r="U111" s="22">
        <v>0.09</v>
      </c>
      <c r="V111" s="22">
        <v>0.24</v>
      </c>
      <c r="W111" s="22">
        <v>0.24</v>
      </c>
      <c r="X111" s="22">
        <v>0</v>
      </c>
      <c r="Y111" s="22">
        <v>0</v>
      </c>
      <c r="Z111" s="22">
        <v>0.02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  <c r="AF111" s="22">
        <v>0</v>
      </c>
      <c r="AG111" s="22">
        <v>0</v>
      </c>
      <c r="AH111" s="22">
        <v>0</v>
      </c>
      <c r="AI111" s="22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0</v>
      </c>
      <c r="BE111" s="23">
        <v>0</v>
      </c>
      <c r="BF111" s="23">
        <v>0</v>
      </c>
      <c r="BG111" s="23">
        <v>0</v>
      </c>
      <c r="BH111" s="23">
        <v>0</v>
      </c>
      <c r="BI111" s="23">
        <v>0</v>
      </c>
      <c r="BJ111" s="23">
        <v>0</v>
      </c>
      <c r="BK111" s="23">
        <v>0</v>
      </c>
      <c r="BL111" s="23">
        <v>0</v>
      </c>
      <c r="BM111" s="23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3">
        <v>0</v>
      </c>
      <c r="BX111" s="23">
        <v>0</v>
      </c>
      <c r="BY111" s="23">
        <v>0</v>
      </c>
      <c r="BZ111" s="23">
        <v>0</v>
      </c>
      <c r="CA111" s="23">
        <v>0</v>
      </c>
      <c r="CB111" s="23">
        <v>171.04</v>
      </c>
      <c r="CC111" s="24"/>
      <c r="CD111" s="24"/>
      <c r="CE111" s="23">
        <v>0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9</v>
      </c>
      <c r="CQ111" s="23">
        <v>0</v>
      </c>
    </row>
    <row r="112" spans="1:95" s="23" customFormat="1" ht="31.5" x14ac:dyDescent="0.25">
      <c r="A112" s="30" t="str">
        <f>"1.5"</f>
        <v>1.5</v>
      </c>
      <c r="B112" s="21" t="s">
        <v>101</v>
      </c>
      <c r="C112" s="33">
        <v>30</v>
      </c>
      <c r="D112" s="22">
        <v>2.37</v>
      </c>
      <c r="E112" s="22">
        <v>0</v>
      </c>
      <c r="F112" s="22">
        <v>0.3</v>
      </c>
      <c r="G112" s="22">
        <v>0</v>
      </c>
      <c r="H112" s="22">
        <v>15.48</v>
      </c>
      <c r="I112" s="22">
        <v>73.650000000000006</v>
      </c>
      <c r="J112" s="22">
        <v>0.08</v>
      </c>
      <c r="K112" s="22">
        <v>0</v>
      </c>
      <c r="L112" s="22">
        <v>0.08</v>
      </c>
      <c r="M112" s="22">
        <v>0</v>
      </c>
      <c r="N112" s="22">
        <v>0.84</v>
      </c>
      <c r="O112" s="22">
        <v>18.48</v>
      </c>
      <c r="P112" s="22">
        <v>1.32</v>
      </c>
      <c r="Q112" s="22">
        <v>0</v>
      </c>
      <c r="R112" s="22">
        <v>0</v>
      </c>
      <c r="S112" s="22">
        <v>0.12</v>
      </c>
      <c r="T112" s="22">
        <v>0.6</v>
      </c>
      <c r="U112" s="22">
        <v>0</v>
      </c>
      <c r="V112" s="22">
        <v>53.2</v>
      </c>
      <c r="W112" s="22">
        <v>9.1999999999999993</v>
      </c>
      <c r="X112" s="22">
        <v>13.2</v>
      </c>
      <c r="Y112" s="22">
        <v>34.799999999999997</v>
      </c>
      <c r="Z112" s="22">
        <v>0.8</v>
      </c>
      <c r="AA112" s="22">
        <v>0</v>
      </c>
      <c r="AB112" s="22">
        <v>0</v>
      </c>
      <c r="AC112" s="22">
        <v>0</v>
      </c>
      <c r="AD112" s="22">
        <v>0.52</v>
      </c>
      <c r="AE112" s="22">
        <v>0.06</v>
      </c>
      <c r="AF112" s="22">
        <v>0.02</v>
      </c>
      <c r="AG112" s="22">
        <v>0.64</v>
      </c>
      <c r="AH112" s="22">
        <v>1.24</v>
      </c>
      <c r="AI112" s="22">
        <v>0</v>
      </c>
      <c r="AJ112" s="23">
        <v>0</v>
      </c>
      <c r="AK112" s="23">
        <v>0</v>
      </c>
      <c r="AL112" s="23">
        <v>0</v>
      </c>
      <c r="AM112" s="23">
        <v>0</v>
      </c>
      <c r="AN112" s="23">
        <v>0</v>
      </c>
      <c r="AO112" s="23">
        <v>0</v>
      </c>
      <c r="AP112" s="23">
        <v>0</v>
      </c>
      <c r="AQ112" s="23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3">
        <v>0</v>
      </c>
      <c r="BC112" s="23">
        <v>0</v>
      </c>
      <c r="BD112" s="23">
        <v>0</v>
      </c>
      <c r="BE112" s="23">
        <v>0</v>
      </c>
      <c r="BF112" s="23">
        <v>0</v>
      </c>
      <c r="BG112" s="23">
        <v>0</v>
      </c>
      <c r="BH112" s="23">
        <v>0</v>
      </c>
      <c r="BI112" s="23">
        <v>0</v>
      </c>
      <c r="BJ112" s="23">
        <v>0</v>
      </c>
      <c r="BK112" s="23">
        <v>0</v>
      </c>
      <c r="BL112" s="23">
        <v>0</v>
      </c>
      <c r="BM112" s="23">
        <v>0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3">
        <v>0</v>
      </c>
      <c r="BX112" s="23">
        <v>0</v>
      </c>
      <c r="BY112" s="23">
        <v>0</v>
      </c>
      <c r="BZ112" s="23">
        <v>0</v>
      </c>
      <c r="CA112" s="23">
        <v>0</v>
      </c>
      <c r="CB112" s="23">
        <v>15.08</v>
      </c>
      <c r="CC112" s="24"/>
      <c r="CD112" s="24"/>
      <c r="CE112" s="23">
        <v>0</v>
      </c>
      <c r="CG112" s="23">
        <v>0</v>
      </c>
      <c r="CH112" s="23">
        <v>0</v>
      </c>
      <c r="CI112" s="23">
        <v>0</v>
      </c>
      <c r="CJ112" s="23">
        <v>0</v>
      </c>
      <c r="CK112" s="23">
        <v>0</v>
      </c>
      <c r="CL112" s="23">
        <v>0</v>
      </c>
      <c r="CM112" s="23">
        <v>0</v>
      </c>
      <c r="CN112" s="23">
        <v>0</v>
      </c>
      <c r="CO112" s="23">
        <v>0</v>
      </c>
      <c r="CP112" s="23">
        <v>0</v>
      </c>
      <c r="CQ112" s="23">
        <v>0</v>
      </c>
    </row>
    <row r="113" spans="1:95" s="16" customFormat="1" x14ac:dyDescent="0.25">
      <c r="A113" s="31" t="s">
        <v>158</v>
      </c>
      <c r="B113" s="18" t="s">
        <v>113</v>
      </c>
      <c r="C113" s="37" t="str">
        <f>"30"</f>
        <v>30</v>
      </c>
      <c r="D113" s="19">
        <v>1.98</v>
      </c>
      <c r="E113" s="19">
        <v>0</v>
      </c>
      <c r="F113" s="19">
        <v>0.36</v>
      </c>
      <c r="G113" s="19">
        <v>0</v>
      </c>
      <c r="H113" s="19">
        <v>12.51</v>
      </c>
      <c r="I113" s="19">
        <v>58.013999999999996</v>
      </c>
      <c r="J113" s="19">
        <v>0.06</v>
      </c>
      <c r="K113" s="19">
        <v>0</v>
      </c>
      <c r="L113" s="19">
        <v>0.06</v>
      </c>
      <c r="M113" s="19">
        <v>0</v>
      </c>
      <c r="N113" s="19">
        <v>0.36</v>
      </c>
      <c r="O113" s="19">
        <v>9.66</v>
      </c>
      <c r="P113" s="19">
        <v>2.4900000000000002</v>
      </c>
      <c r="Q113" s="19">
        <v>0</v>
      </c>
      <c r="R113" s="19">
        <v>0</v>
      </c>
      <c r="S113" s="19">
        <v>0.3</v>
      </c>
      <c r="T113" s="19">
        <v>0.75</v>
      </c>
      <c r="U113" s="19">
        <v>0</v>
      </c>
      <c r="V113" s="19">
        <v>73.5</v>
      </c>
      <c r="W113" s="19">
        <v>10.5</v>
      </c>
      <c r="X113" s="19">
        <v>14.1</v>
      </c>
      <c r="Y113" s="19">
        <v>47.4</v>
      </c>
      <c r="Z113" s="19">
        <v>1.17</v>
      </c>
      <c r="AA113" s="19">
        <v>0</v>
      </c>
      <c r="AB113" s="19">
        <v>1.5</v>
      </c>
      <c r="AC113" s="19">
        <v>0.3</v>
      </c>
      <c r="AD113" s="19">
        <v>0.42</v>
      </c>
      <c r="AE113" s="19">
        <v>0.05</v>
      </c>
      <c r="AF113" s="19">
        <v>0.02</v>
      </c>
      <c r="AG113" s="19">
        <v>0.21</v>
      </c>
      <c r="AH113" s="19">
        <v>0.6</v>
      </c>
      <c r="AI113" s="19">
        <v>0</v>
      </c>
      <c r="AJ113" s="16">
        <v>0</v>
      </c>
      <c r="AK113" s="16">
        <v>96.6</v>
      </c>
      <c r="AL113" s="16">
        <v>74.400000000000006</v>
      </c>
      <c r="AM113" s="16">
        <v>128.1</v>
      </c>
      <c r="AN113" s="16">
        <v>66.900000000000006</v>
      </c>
      <c r="AO113" s="16">
        <v>27.9</v>
      </c>
      <c r="AP113" s="16">
        <v>59.4</v>
      </c>
      <c r="AQ113" s="16">
        <v>24</v>
      </c>
      <c r="AR113" s="16">
        <v>111.3</v>
      </c>
      <c r="AS113" s="16">
        <v>89.1</v>
      </c>
      <c r="AT113" s="16">
        <v>87.3</v>
      </c>
      <c r="AU113" s="16">
        <v>139.19999999999999</v>
      </c>
      <c r="AV113" s="16">
        <v>37.200000000000003</v>
      </c>
      <c r="AW113" s="16">
        <v>93</v>
      </c>
      <c r="AX113" s="16">
        <v>458.7</v>
      </c>
      <c r="AY113" s="16">
        <v>0</v>
      </c>
      <c r="AZ113" s="16">
        <v>157.80000000000001</v>
      </c>
      <c r="BA113" s="16">
        <v>87.3</v>
      </c>
      <c r="BB113" s="16">
        <v>54</v>
      </c>
      <c r="BC113" s="16">
        <v>39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0</v>
      </c>
      <c r="BJ113" s="16">
        <v>0</v>
      </c>
      <c r="BK113" s="16">
        <v>0.04</v>
      </c>
      <c r="BL113" s="16">
        <v>0</v>
      </c>
      <c r="BM113" s="16">
        <v>0</v>
      </c>
      <c r="BN113" s="16">
        <v>0.01</v>
      </c>
      <c r="BO113" s="16">
        <v>0</v>
      </c>
      <c r="BP113" s="16">
        <v>0</v>
      </c>
      <c r="BQ113" s="16">
        <v>0</v>
      </c>
      <c r="BR113" s="16">
        <v>0</v>
      </c>
      <c r="BS113" s="16">
        <v>0.03</v>
      </c>
      <c r="BT113" s="16">
        <v>0</v>
      </c>
      <c r="BU113" s="16">
        <v>0</v>
      </c>
      <c r="BV113" s="16">
        <v>0.14000000000000001</v>
      </c>
      <c r="BW113" s="16">
        <v>0.02</v>
      </c>
      <c r="BX113" s="16">
        <v>0</v>
      </c>
      <c r="BY113" s="16">
        <v>0</v>
      </c>
      <c r="BZ113" s="16">
        <v>0</v>
      </c>
      <c r="CA113" s="16">
        <v>0</v>
      </c>
      <c r="CB113" s="16">
        <v>14.1</v>
      </c>
      <c r="CC113" s="20"/>
      <c r="CD113" s="20"/>
      <c r="CE113" s="16">
        <v>0.25</v>
      </c>
      <c r="CG113" s="16">
        <v>0</v>
      </c>
      <c r="CH113" s="16">
        <v>0</v>
      </c>
      <c r="CI113" s="16">
        <v>0</v>
      </c>
      <c r="CJ113" s="16">
        <v>0</v>
      </c>
      <c r="CK113" s="16">
        <v>0</v>
      </c>
      <c r="CL113" s="16">
        <v>0</v>
      </c>
      <c r="CM113" s="16">
        <v>0</v>
      </c>
      <c r="CN113" s="16">
        <v>0</v>
      </c>
      <c r="CO113" s="16">
        <v>0</v>
      </c>
      <c r="CP113" s="16">
        <v>0</v>
      </c>
      <c r="CQ113" s="16">
        <v>0</v>
      </c>
    </row>
    <row r="114" spans="1:95" s="27" customFormat="1" x14ac:dyDescent="0.25">
      <c r="A114" s="32"/>
      <c r="B114" s="25" t="s">
        <v>114</v>
      </c>
      <c r="C114" s="44"/>
      <c r="D114" s="40">
        <v>43.28</v>
      </c>
      <c r="E114" s="40">
        <v>8.2200000000000006</v>
      </c>
      <c r="F114" s="40">
        <v>29.3</v>
      </c>
      <c r="G114" s="40">
        <v>0.02</v>
      </c>
      <c r="H114" s="40">
        <v>135.4</v>
      </c>
      <c r="I114" s="40">
        <v>950.7</v>
      </c>
      <c r="J114" s="26">
        <v>4.5199999999999996</v>
      </c>
      <c r="K114" s="26">
        <v>3.39</v>
      </c>
      <c r="L114" s="26">
        <v>4.5199999999999996</v>
      </c>
      <c r="M114" s="26">
        <v>0</v>
      </c>
      <c r="N114" s="26">
        <v>21.29</v>
      </c>
      <c r="O114" s="26">
        <v>77.25</v>
      </c>
      <c r="P114" s="26">
        <v>14.96</v>
      </c>
      <c r="Q114" s="26">
        <v>0</v>
      </c>
      <c r="R114" s="26">
        <v>0</v>
      </c>
      <c r="S114" s="26">
        <v>0.65</v>
      </c>
      <c r="T114" s="26">
        <v>7.13</v>
      </c>
      <c r="U114" s="26">
        <v>944.38</v>
      </c>
      <c r="V114" s="26">
        <v>957.08</v>
      </c>
      <c r="W114" s="26">
        <v>84.97</v>
      </c>
      <c r="X114" s="26">
        <v>199.21</v>
      </c>
      <c r="Y114" s="26">
        <v>366.16</v>
      </c>
      <c r="Z114" s="26">
        <v>8.42</v>
      </c>
      <c r="AA114" s="26">
        <v>32.520000000000003</v>
      </c>
      <c r="AB114" s="26">
        <v>2886.49</v>
      </c>
      <c r="AC114" s="26">
        <v>209.11</v>
      </c>
      <c r="AD114" s="26">
        <v>4.05</v>
      </c>
      <c r="AE114" s="26">
        <v>0.46</v>
      </c>
      <c r="AF114" s="26">
        <v>0.26</v>
      </c>
      <c r="AG114" s="26">
        <v>4.3899999999999997</v>
      </c>
      <c r="AH114" s="26">
        <v>8.64</v>
      </c>
      <c r="AI114" s="26">
        <v>7.85</v>
      </c>
      <c r="AJ114" s="27">
        <v>0</v>
      </c>
      <c r="AK114" s="27">
        <v>597.28</v>
      </c>
      <c r="AL114" s="27">
        <v>493.25</v>
      </c>
      <c r="AM114" s="27">
        <v>786.57</v>
      </c>
      <c r="AN114" s="27">
        <v>560.09</v>
      </c>
      <c r="AO114" s="27">
        <v>283.7</v>
      </c>
      <c r="AP114" s="27">
        <v>425.18</v>
      </c>
      <c r="AQ114" s="27">
        <v>178.9</v>
      </c>
      <c r="AR114" s="27">
        <v>615.9</v>
      </c>
      <c r="AS114" s="27">
        <v>582.66</v>
      </c>
      <c r="AT114" s="27">
        <v>1033.3</v>
      </c>
      <c r="AU114" s="27">
        <v>1204.9000000000001</v>
      </c>
      <c r="AV114" s="27">
        <v>280.25</v>
      </c>
      <c r="AW114" s="27">
        <v>665.26</v>
      </c>
      <c r="AX114" s="27">
        <v>2561.7600000000002</v>
      </c>
      <c r="AY114" s="27">
        <v>0.25</v>
      </c>
      <c r="AZ114" s="27">
        <v>621.41</v>
      </c>
      <c r="BA114" s="27">
        <v>611.07000000000005</v>
      </c>
      <c r="BB114" s="27">
        <v>424.9</v>
      </c>
      <c r="BC114" s="27">
        <v>300.67</v>
      </c>
      <c r="BD114" s="27">
        <v>0.21</v>
      </c>
      <c r="BE114" s="27">
        <v>0.05</v>
      </c>
      <c r="BF114" s="27">
        <v>0.04</v>
      </c>
      <c r="BG114" s="27">
        <v>0.11</v>
      </c>
      <c r="BH114" s="27">
        <v>0.14000000000000001</v>
      </c>
      <c r="BI114" s="27">
        <v>0.45</v>
      </c>
      <c r="BJ114" s="27">
        <v>0</v>
      </c>
      <c r="BK114" s="27">
        <v>2.14</v>
      </c>
      <c r="BL114" s="27">
        <v>0</v>
      </c>
      <c r="BM114" s="27">
        <v>0.66</v>
      </c>
      <c r="BN114" s="27">
        <v>0.03</v>
      </c>
      <c r="BO114" s="27">
        <v>0.03</v>
      </c>
      <c r="BP114" s="27">
        <v>0</v>
      </c>
      <c r="BQ114" s="27">
        <v>0</v>
      </c>
      <c r="BR114" s="27">
        <v>0.18</v>
      </c>
      <c r="BS114" s="27">
        <v>3.26</v>
      </c>
      <c r="BT114" s="27">
        <v>0.01</v>
      </c>
      <c r="BU114" s="27">
        <v>0</v>
      </c>
      <c r="BV114" s="27">
        <v>3.79</v>
      </c>
      <c r="BW114" s="27">
        <v>0.1</v>
      </c>
      <c r="BX114" s="27">
        <v>0</v>
      </c>
      <c r="BY114" s="27">
        <v>0</v>
      </c>
      <c r="BZ114" s="27">
        <v>0</v>
      </c>
      <c r="CA114" s="27">
        <v>0</v>
      </c>
      <c r="CB114" s="27">
        <v>592.08000000000004</v>
      </c>
      <c r="CC114" s="14"/>
      <c r="CD114" s="14">
        <f>$I$114/$I$115*100</f>
        <v>56.860047846889948</v>
      </c>
      <c r="CE114" s="27">
        <v>513.6</v>
      </c>
      <c r="CG114" s="27">
        <v>0</v>
      </c>
      <c r="CH114" s="27">
        <v>0</v>
      </c>
      <c r="CI114" s="27">
        <v>0</v>
      </c>
      <c r="CJ114" s="27">
        <v>0</v>
      </c>
      <c r="CK114" s="27">
        <v>0</v>
      </c>
      <c r="CL114" s="27">
        <v>0</v>
      </c>
      <c r="CM114" s="27">
        <v>0</v>
      </c>
      <c r="CN114" s="27">
        <v>0</v>
      </c>
      <c r="CO114" s="27">
        <v>0</v>
      </c>
      <c r="CP114" s="27">
        <v>10.8</v>
      </c>
      <c r="CQ114" s="27">
        <v>2.62</v>
      </c>
    </row>
    <row r="115" spans="1:95" s="27" customFormat="1" x14ac:dyDescent="0.25">
      <c r="A115" s="32"/>
      <c r="B115" s="25" t="s">
        <v>115</v>
      </c>
      <c r="C115" s="26"/>
      <c r="D115" s="40">
        <v>70.08</v>
      </c>
      <c r="E115" s="40">
        <v>25.15</v>
      </c>
      <c r="F115" s="40">
        <v>51.47</v>
      </c>
      <c r="G115" s="40">
        <v>0.42</v>
      </c>
      <c r="H115" s="40">
        <v>242.4</v>
      </c>
      <c r="I115" s="40">
        <v>1672</v>
      </c>
      <c r="J115" s="26">
        <v>13.15</v>
      </c>
      <c r="K115" s="26">
        <v>7.72</v>
      </c>
      <c r="L115" s="26">
        <v>13.05</v>
      </c>
      <c r="M115" s="26">
        <v>0</v>
      </c>
      <c r="N115" s="26">
        <v>64.12</v>
      </c>
      <c r="O115" s="26">
        <v>128.24</v>
      </c>
      <c r="P115" s="26">
        <v>21.19</v>
      </c>
      <c r="Q115" s="26">
        <v>0</v>
      </c>
      <c r="R115" s="26">
        <v>0</v>
      </c>
      <c r="S115" s="26">
        <v>1.72</v>
      </c>
      <c r="T115" s="26">
        <v>10.71</v>
      </c>
      <c r="U115" s="26">
        <v>1162.6500000000001</v>
      </c>
      <c r="V115" s="26">
        <v>1808.72</v>
      </c>
      <c r="W115" s="26">
        <v>143.28</v>
      </c>
      <c r="X115" s="26">
        <v>276.64999999999998</v>
      </c>
      <c r="Y115" s="26">
        <v>662.55</v>
      </c>
      <c r="Z115" s="26">
        <v>15.32</v>
      </c>
      <c r="AA115" s="26">
        <v>32.520000000000003</v>
      </c>
      <c r="AB115" s="26">
        <v>4012.12</v>
      </c>
      <c r="AC115" s="26">
        <v>440.24</v>
      </c>
      <c r="AD115" s="26">
        <v>8.41</v>
      </c>
      <c r="AE115" s="26">
        <v>0.68</v>
      </c>
      <c r="AF115" s="26">
        <v>0.62</v>
      </c>
      <c r="AG115" s="26">
        <v>9.6300000000000008</v>
      </c>
      <c r="AH115" s="26">
        <v>20.68</v>
      </c>
      <c r="AI115" s="26">
        <v>18.309999999999999</v>
      </c>
      <c r="AJ115" s="27">
        <v>0</v>
      </c>
      <c r="AK115" s="27">
        <v>1764.61</v>
      </c>
      <c r="AL115" s="27">
        <v>1384.77</v>
      </c>
      <c r="AM115" s="27">
        <v>2462.2199999999998</v>
      </c>
      <c r="AN115" s="27">
        <v>2186.64</v>
      </c>
      <c r="AO115" s="27">
        <v>773.81</v>
      </c>
      <c r="AP115" s="27">
        <v>1296.17</v>
      </c>
      <c r="AQ115" s="27">
        <v>422.48</v>
      </c>
      <c r="AR115" s="27">
        <v>1532.13</v>
      </c>
      <c r="AS115" s="27">
        <v>1790.81</v>
      </c>
      <c r="AT115" s="27">
        <v>2243.9499999999998</v>
      </c>
      <c r="AU115" s="27">
        <v>3190.5</v>
      </c>
      <c r="AV115" s="27">
        <v>1028.42</v>
      </c>
      <c r="AW115" s="27">
        <v>1698.79</v>
      </c>
      <c r="AX115" s="27">
        <v>6024.85</v>
      </c>
      <c r="AY115" s="27">
        <v>273.10000000000002</v>
      </c>
      <c r="AZ115" s="27">
        <v>1421.16</v>
      </c>
      <c r="BA115" s="27">
        <v>1503.5</v>
      </c>
      <c r="BB115" s="27">
        <v>1174.17</v>
      </c>
      <c r="BC115" s="27">
        <v>608.36</v>
      </c>
      <c r="BD115" s="27">
        <v>0.21</v>
      </c>
      <c r="BE115" s="27">
        <v>0.05</v>
      </c>
      <c r="BF115" s="27">
        <v>0.04</v>
      </c>
      <c r="BG115" s="27">
        <v>0.11</v>
      </c>
      <c r="BH115" s="27">
        <v>0.14000000000000001</v>
      </c>
      <c r="BI115" s="27">
        <v>0.46</v>
      </c>
      <c r="BJ115" s="27">
        <v>0</v>
      </c>
      <c r="BK115" s="27">
        <v>2.56</v>
      </c>
      <c r="BL115" s="27">
        <v>0</v>
      </c>
      <c r="BM115" s="27">
        <v>0.91</v>
      </c>
      <c r="BN115" s="27">
        <v>0.04</v>
      </c>
      <c r="BO115" s="27">
        <v>7.0000000000000007E-2</v>
      </c>
      <c r="BP115" s="27">
        <v>0</v>
      </c>
      <c r="BQ115" s="27">
        <v>0</v>
      </c>
      <c r="BR115" s="27">
        <v>0.18</v>
      </c>
      <c r="BS115" s="27">
        <v>4.74</v>
      </c>
      <c r="BT115" s="27">
        <v>0.01</v>
      </c>
      <c r="BU115" s="27">
        <v>0</v>
      </c>
      <c r="BV115" s="27">
        <v>7.23</v>
      </c>
      <c r="BW115" s="27">
        <v>0.1</v>
      </c>
      <c r="BX115" s="27">
        <v>0</v>
      </c>
      <c r="BY115" s="27">
        <v>0</v>
      </c>
      <c r="BZ115" s="27">
        <v>0</v>
      </c>
      <c r="CA115" s="27">
        <v>0</v>
      </c>
      <c r="CB115" s="27">
        <v>987.05</v>
      </c>
      <c r="CC115" s="14"/>
      <c r="CD115" s="14"/>
      <c r="CE115" s="27">
        <v>701.2</v>
      </c>
      <c r="CG115" s="27">
        <v>2</v>
      </c>
      <c r="CH115" s="27">
        <v>2</v>
      </c>
      <c r="CI115" s="27">
        <v>2</v>
      </c>
      <c r="CJ115" s="27">
        <v>150</v>
      </c>
      <c r="CK115" s="27">
        <v>150</v>
      </c>
      <c r="CL115" s="27">
        <v>150</v>
      </c>
      <c r="CM115" s="27">
        <v>46.8</v>
      </c>
      <c r="CN115" s="27">
        <v>46.8</v>
      </c>
      <c r="CO115" s="27">
        <v>46.8</v>
      </c>
      <c r="CP115" s="27">
        <v>30.8</v>
      </c>
      <c r="CQ115" s="27">
        <v>3.15</v>
      </c>
    </row>
    <row r="116" spans="1:95" x14ac:dyDescent="0.25">
      <c r="A116" s="29"/>
      <c r="V116" s="10" t="e">
        <f>V115-#REF!</f>
        <v>#REF!</v>
      </c>
      <c r="W116" s="10" t="e">
        <f>W115-#REF!</f>
        <v>#REF!</v>
      </c>
      <c r="X116" s="10" t="e">
        <f>X115-#REF!</f>
        <v>#REF!</v>
      </c>
      <c r="Y116" s="10" t="e">
        <f>Y115-#REF!</f>
        <v>#REF!</v>
      </c>
      <c r="Z116" s="10" t="e">
        <f>Z115-#REF!</f>
        <v>#REF!</v>
      </c>
      <c r="AA116" s="10" t="e">
        <f>AA115-#REF!</f>
        <v>#REF!</v>
      </c>
      <c r="AB116" s="10" t="e">
        <f>AB115-#REF!</f>
        <v>#REF!</v>
      </c>
      <c r="AC116" s="10" t="e">
        <f>AC115-#REF!</f>
        <v>#REF!</v>
      </c>
      <c r="AD116" s="10" t="e">
        <f>AD115-#REF!</f>
        <v>#REF!</v>
      </c>
      <c r="AE116" s="10" t="e">
        <f>AE115-#REF!</f>
        <v>#REF!</v>
      </c>
      <c r="AF116" s="10" t="e">
        <f>AF115-#REF!</f>
        <v>#REF!</v>
      </c>
      <c r="AI116" s="10" t="e">
        <f>AI115-#REF!</f>
        <v>#REF!</v>
      </c>
      <c r="CI116" s="1" t="e">
        <f>CI115-#REF!</f>
        <v>#REF!</v>
      </c>
      <c r="CL116" s="1" t="e">
        <f>CL115-#REF!</f>
        <v>#REF!</v>
      </c>
      <c r="CO116" s="1" t="e">
        <f>CO115-#REF!</f>
        <v>#REF!</v>
      </c>
    </row>
    <row r="117" spans="1:95" x14ac:dyDescent="0.25">
      <c r="A117" s="29"/>
      <c r="F117" s="10" t="s">
        <v>171</v>
      </c>
    </row>
    <row r="118" spans="1:95" x14ac:dyDescent="0.25">
      <c r="A118" s="54" t="s">
        <v>94</v>
      </c>
      <c r="B118" s="45" t="s">
        <v>95</v>
      </c>
      <c r="C118" s="45" t="s">
        <v>73</v>
      </c>
      <c r="D118" s="48" t="s">
        <v>0</v>
      </c>
      <c r="E118" s="49"/>
      <c r="F118" s="48" t="s">
        <v>1</v>
      </c>
      <c r="G118" s="49"/>
      <c r="H118" s="45" t="s">
        <v>74</v>
      </c>
      <c r="I118" s="45" t="s">
        <v>96</v>
      </c>
    </row>
    <row r="119" spans="1:95" x14ac:dyDescent="0.25">
      <c r="A119" s="55"/>
      <c r="B119" s="45"/>
      <c r="C119" s="45"/>
      <c r="D119" s="50"/>
      <c r="E119" s="51"/>
      <c r="F119" s="50"/>
      <c r="G119" s="51"/>
      <c r="H119" s="45"/>
      <c r="I119" s="45"/>
    </row>
    <row r="120" spans="1:95" x14ac:dyDescent="0.25">
      <c r="A120" s="29"/>
      <c r="B120" s="17" t="s">
        <v>139</v>
      </c>
    </row>
    <row r="121" spans="1:95" x14ac:dyDescent="0.25">
      <c r="A121" s="29"/>
      <c r="B121" s="17" t="s">
        <v>100</v>
      </c>
    </row>
    <row r="122" spans="1:95" s="23" customFormat="1" ht="31.5" x14ac:dyDescent="0.25">
      <c r="A122" s="30" t="str">
        <f>"1.5"</f>
        <v>1.5</v>
      </c>
      <c r="B122" s="21" t="s">
        <v>101</v>
      </c>
      <c r="C122" s="33" t="str">
        <f>"40"</f>
        <v>40</v>
      </c>
      <c r="D122" s="22">
        <v>3.16</v>
      </c>
      <c r="E122" s="22">
        <v>0</v>
      </c>
      <c r="F122" s="22">
        <v>0.4</v>
      </c>
      <c r="G122" s="22">
        <v>0</v>
      </c>
      <c r="H122" s="22">
        <v>20.64</v>
      </c>
      <c r="I122" s="22">
        <v>98.2</v>
      </c>
      <c r="J122" s="22">
        <v>0.08</v>
      </c>
      <c r="K122" s="22">
        <v>0</v>
      </c>
      <c r="L122" s="22">
        <v>0.08</v>
      </c>
      <c r="M122" s="22">
        <v>0</v>
      </c>
      <c r="N122" s="22">
        <v>0.84</v>
      </c>
      <c r="O122" s="22">
        <v>18.48</v>
      </c>
      <c r="P122" s="22">
        <v>1.32</v>
      </c>
      <c r="Q122" s="22">
        <v>0</v>
      </c>
      <c r="R122" s="22">
        <v>0</v>
      </c>
      <c r="S122" s="22">
        <v>0.12</v>
      </c>
      <c r="T122" s="22">
        <v>0.6</v>
      </c>
      <c r="U122" s="22">
        <v>0</v>
      </c>
      <c r="V122" s="22">
        <v>53.2</v>
      </c>
      <c r="W122" s="22">
        <v>9.1999999999999993</v>
      </c>
      <c r="X122" s="22">
        <v>13.2</v>
      </c>
      <c r="Y122" s="22">
        <v>34.799999999999997</v>
      </c>
      <c r="Z122" s="22">
        <v>0.8</v>
      </c>
      <c r="AA122" s="22">
        <v>0</v>
      </c>
      <c r="AB122" s="22">
        <v>0</v>
      </c>
      <c r="AC122" s="22">
        <v>0</v>
      </c>
      <c r="AD122" s="22">
        <v>0.52</v>
      </c>
      <c r="AE122" s="22">
        <v>0.06</v>
      </c>
      <c r="AF122" s="22">
        <v>0.02</v>
      </c>
      <c r="AG122" s="22">
        <v>0.64</v>
      </c>
      <c r="AH122" s="22">
        <v>1.24</v>
      </c>
      <c r="AI122" s="22">
        <v>0</v>
      </c>
      <c r="AJ122" s="23">
        <v>0</v>
      </c>
      <c r="AK122" s="23">
        <v>0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  <c r="AT122" s="23">
        <v>0</v>
      </c>
      <c r="AU122" s="23">
        <v>0</v>
      </c>
      <c r="AV122" s="23">
        <v>0</v>
      </c>
      <c r="AW122" s="23">
        <v>0</v>
      </c>
      <c r="AX122" s="23">
        <v>0</v>
      </c>
      <c r="AY122" s="23">
        <v>0</v>
      </c>
      <c r="AZ122" s="23">
        <v>0</v>
      </c>
      <c r="BA122" s="23">
        <v>0</v>
      </c>
      <c r="BB122" s="23">
        <v>0</v>
      </c>
      <c r="BC122" s="23">
        <v>0</v>
      </c>
      <c r="BD122" s="23">
        <v>0</v>
      </c>
      <c r="BE122" s="23">
        <v>0</v>
      </c>
      <c r="BF122" s="23">
        <v>0</v>
      </c>
      <c r="BG122" s="23">
        <v>0</v>
      </c>
      <c r="BH122" s="23">
        <v>0</v>
      </c>
      <c r="BI122" s="23">
        <v>0</v>
      </c>
      <c r="BJ122" s="23">
        <v>0</v>
      </c>
      <c r="BK122" s="23">
        <v>0</v>
      </c>
      <c r="BL122" s="23">
        <v>0</v>
      </c>
      <c r="BM122" s="23">
        <v>0</v>
      </c>
      <c r="BN122" s="23">
        <v>0</v>
      </c>
      <c r="BO122" s="23">
        <v>0</v>
      </c>
      <c r="BP122" s="23">
        <v>0</v>
      </c>
      <c r="BQ122" s="23">
        <v>0</v>
      </c>
      <c r="BR122" s="23">
        <v>0</v>
      </c>
      <c r="BS122" s="23">
        <v>0</v>
      </c>
      <c r="BT122" s="23">
        <v>0</v>
      </c>
      <c r="BU122" s="23">
        <v>0</v>
      </c>
      <c r="BV122" s="23">
        <v>0</v>
      </c>
      <c r="BW122" s="23">
        <v>0</v>
      </c>
      <c r="BX122" s="23">
        <v>0</v>
      </c>
      <c r="BY122" s="23">
        <v>0</v>
      </c>
      <c r="BZ122" s="23">
        <v>0</v>
      </c>
      <c r="CA122" s="23">
        <v>0</v>
      </c>
      <c r="CB122" s="23">
        <v>15.08</v>
      </c>
      <c r="CC122" s="24"/>
      <c r="CD122" s="24"/>
      <c r="CE122" s="23">
        <v>0</v>
      </c>
      <c r="CG122" s="23">
        <v>0</v>
      </c>
      <c r="CH122" s="23">
        <v>0</v>
      </c>
      <c r="CI122" s="23">
        <v>0</v>
      </c>
      <c r="CJ122" s="23">
        <v>0</v>
      </c>
      <c r="CK122" s="23">
        <v>0</v>
      </c>
      <c r="CL122" s="23">
        <v>0</v>
      </c>
      <c r="CM122" s="23">
        <v>0</v>
      </c>
      <c r="CN122" s="23">
        <v>0</v>
      </c>
      <c r="CO122" s="23">
        <v>0</v>
      </c>
      <c r="CP122" s="23">
        <v>0</v>
      </c>
      <c r="CQ122" s="23">
        <v>0</v>
      </c>
    </row>
    <row r="123" spans="1:95" s="23" customFormat="1" x14ac:dyDescent="0.25">
      <c r="A123" s="30" t="str">
        <f>"1.3"</f>
        <v>1.3</v>
      </c>
      <c r="B123" s="21" t="s">
        <v>102</v>
      </c>
      <c r="C123" s="33">
        <v>15</v>
      </c>
      <c r="D123" s="22">
        <v>0.08</v>
      </c>
      <c r="E123" s="22">
        <v>0.05</v>
      </c>
      <c r="F123" s="22">
        <v>12.38</v>
      </c>
      <c r="G123" s="22">
        <v>0</v>
      </c>
      <c r="H123" s="22">
        <v>0.12</v>
      </c>
      <c r="I123" s="22">
        <v>112.1</v>
      </c>
      <c r="J123" s="22">
        <v>5.36</v>
      </c>
      <c r="K123" s="22">
        <v>0.25</v>
      </c>
      <c r="L123" s="22">
        <v>5.36</v>
      </c>
      <c r="M123" s="22">
        <v>0</v>
      </c>
      <c r="N123" s="22">
        <v>0.08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0.02</v>
      </c>
      <c r="U123" s="22">
        <v>0</v>
      </c>
      <c r="V123" s="22">
        <v>1.5</v>
      </c>
      <c r="W123" s="22">
        <v>1.2</v>
      </c>
      <c r="X123" s="22">
        <v>0</v>
      </c>
      <c r="Y123" s="22">
        <v>1.9</v>
      </c>
      <c r="Z123" s="22">
        <v>0.02</v>
      </c>
      <c r="AA123" s="22">
        <v>59</v>
      </c>
      <c r="AB123" s="22">
        <v>38</v>
      </c>
      <c r="AC123" s="22">
        <v>65.3</v>
      </c>
      <c r="AD123" s="22">
        <v>0.1</v>
      </c>
      <c r="AE123" s="22">
        <v>0</v>
      </c>
      <c r="AF123" s="22">
        <v>0.01</v>
      </c>
      <c r="AG123" s="22">
        <v>0</v>
      </c>
      <c r="AH123" s="22">
        <v>0.02</v>
      </c>
      <c r="AI123" s="22">
        <v>0</v>
      </c>
      <c r="AJ123" s="23">
        <v>0</v>
      </c>
      <c r="AK123" s="23">
        <v>2.6</v>
      </c>
      <c r="AL123" s="23">
        <v>2.5</v>
      </c>
      <c r="AM123" s="23">
        <v>4.7</v>
      </c>
      <c r="AN123" s="23">
        <v>2.8</v>
      </c>
      <c r="AO123" s="23">
        <v>1.1000000000000001</v>
      </c>
      <c r="AP123" s="23">
        <v>3</v>
      </c>
      <c r="AQ123" s="23">
        <v>2.7</v>
      </c>
      <c r="AR123" s="23">
        <v>2.6</v>
      </c>
      <c r="AS123" s="23">
        <v>2.2000000000000002</v>
      </c>
      <c r="AT123" s="23">
        <v>1.6</v>
      </c>
      <c r="AU123" s="23">
        <v>3.6</v>
      </c>
      <c r="AV123" s="23">
        <v>2.2000000000000002</v>
      </c>
      <c r="AW123" s="23">
        <v>1.5</v>
      </c>
      <c r="AX123" s="23">
        <v>8.9</v>
      </c>
      <c r="AY123" s="23">
        <v>0</v>
      </c>
      <c r="AZ123" s="23">
        <v>3</v>
      </c>
      <c r="BA123" s="23">
        <v>3.4</v>
      </c>
      <c r="BB123" s="23">
        <v>2.6</v>
      </c>
      <c r="BC123" s="23">
        <v>0.6</v>
      </c>
      <c r="BD123" s="23">
        <v>0.37</v>
      </c>
      <c r="BE123" s="23">
        <v>0.08</v>
      </c>
      <c r="BF123" s="23">
        <v>7.0000000000000007E-2</v>
      </c>
      <c r="BG123" s="23">
        <v>0.19</v>
      </c>
      <c r="BH123" s="23">
        <v>0.24</v>
      </c>
      <c r="BI123" s="23">
        <v>0.78</v>
      </c>
      <c r="BJ123" s="23">
        <v>0</v>
      </c>
      <c r="BK123" s="23">
        <v>2.46</v>
      </c>
      <c r="BL123" s="23">
        <v>0</v>
      </c>
      <c r="BM123" s="23">
        <v>0.75</v>
      </c>
      <c r="BN123" s="23">
        <v>0</v>
      </c>
      <c r="BO123" s="23">
        <v>0</v>
      </c>
      <c r="BP123" s="23">
        <v>0</v>
      </c>
      <c r="BQ123" s="23">
        <v>0</v>
      </c>
      <c r="BR123" s="23">
        <v>0.28999999999999998</v>
      </c>
      <c r="BS123" s="23">
        <v>2.27</v>
      </c>
      <c r="BT123" s="23">
        <v>0</v>
      </c>
      <c r="BU123" s="23">
        <v>0</v>
      </c>
      <c r="BV123" s="23">
        <v>0.08</v>
      </c>
      <c r="BW123" s="23">
        <v>0.01</v>
      </c>
      <c r="BX123" s="23">
        <v>0</v>
      </c>
      <c r="BY123" s="23">
        <v>0</v>
      </c>
      <c r="BZ123" s="23">
        <v>0</v>
      </c>
      <c r="CA123" s="23">
        <v>0</v>
      </c>
      <c r="CB123" s="23">
        <v>1.6</v>
      </c>
      <c r="CC123" s="24"/>
      <c r="CD123" s="24"/>
      <c r="CE123" s="23">
        <v>65.33</v>
      </c>
      <c r="CG123" s="23">
        <v>0</v>
      </c>
      <c r="CH123" s="23">
        <v>0</v>
      </c>
      <c r="CI123" s="23">
        <v>0</v>
      </c>
      <c r="CJ123" s="23">
        <v>0</v>
      </c>
      <c r="CK123" s="23">
        <v>0</v>
      </c>
      <c r="CL123" s="23">
        <v>0</v>
      </c>
      <c r="CM123" s="23">
        <v>0</v>
      </c>
      <c r="CN123" s="23">
        <v>0</v>
      </c>
      <c r="CO123" s="23">
        <v>0</v>
      </c>
      <c r="CP123" s="23">
        <v>0</v>
      </c>
      <c r="CQ123" s="23">
        <v>0</v>
      </c>
    </row>
    <row r="124" spans="1:95" s="23" customFormat="1" x14ac:dyDescent="0.25">
      <c r="A124" s="30" t="s">
        <v>166</v>
      </c>
      <c r="B124" s="21" t="s">
        <v>140</v>
      </c>
      <c r="C124" s="33">
        <v>230</v>
      </c>
      <c r="D124" s="22">
        <v>10.87</v>
      </c>
      <c r="E124" s="22">
        <v>4.25</v>
      </c>
      <c r="F124" s="22">
        <v>16.63</v>
      </c>
      <c r="G124" s="22">
        <v>0</v>
      </c>
      <c r="H124" s="22">
        <v>38.450000000000003</v>
      </c>
      <c r="I124" s="22">
        <v>346.5</v>
      </c>
      <c r="J124" s="22">
        <v>2.9</v>
      </c>
      <c r="K124" s="22">
        <v>0.14000000000000001</v>
      </c>
      <c r="L124" s="22">
        <v>2.9</v>
      </c>
      <c r="M124" s="22">
        <v>0</v>
      </c>
      <c r="N124" s="22">
        <v>0.91</v>
      </c>
      <c r="O124" s="22">
        <v>30.84</v>
      </c>
      <c r="P124" s="22">
        <v>1.69</v>
      </c>
      <c r="Q124" s="22">
        <v>0</v>
      </c>
      <c r="R124" s="22">
        <v>0</v>
      </c>
      <c r="S124" s="22">
        <v>0</v>
      </c>
      <c r="T124" s="22">
        <v>1.78</v>
      </c>
      <c r="U124" s="22">
        <v>0.37</v>
      </c>
      <c r="V124" s="22">
        <v>64.06</v>
      </c>
      <c r="W124" s="22">
        <v>152.27000000000001</v>
      </c>
      <c r="X124" s="22">
        <v>14.72</v>
      </c>
      <c r="Y124" s="22">
        <v>123.68</v>
      </c>
      <c r="Z124" s="22">
        <v>0.84</v>
      </c>
      <c r="AA124" s="22">
        <v>79.41</v>
      </c>
      <c r="AB124" s="22">
        <v>65.900000000000006</v>
      </c>
      <c r="AC124" s="22">
        <v>35.299999999999997</v>
      </c>
      <c r="AD124" s="22">
        <v>0.05</v>
      </c>
      <c r="AE124" s="22">
        <v>0.05</v>
      </c>
      <c r="AF124" s="22">
        <v>7.0000000000000007E-2</v>
      </c>
      <c r="AG124" s="22">
        <v>0.43</v>
      </c>
      <c r="AH124" s="22">
        <v>0.01</v>
      </c>
      <c r="AI124" s="22">
        <v>0.04</v>
      </c>
      <c r="AJ124" s="23">
        <v>0</v>
      </c>
      <c r="AK124" s="23">
        <v>1.38</v>
      </c>
      <c r="AL124" s="23">
        <v>1.32</v>
      </c>
      <c r="AM124" s="23">
        <v>2.4900000000000002</v>
      </c>
      <c r="AN124" s="23">
        <v>1.48</v>
      </c>
      <c r="AO124" s="23">
        <v>0.57999999999999996</v>
      </c>
      <c r="AP124" s="23">
        <v>1.59</v>
      </c>
      <c r="AQ124" s="23">
        <v>1.43</v>
      </c>
      <c r="AR124" s="23">
        <v>1.38</v>
      </c>
      <c r="AS124" s="23">
        <v>1.17</v>
      </c>
      <c r="AT124" s="23">
        <v>0.85</v>
      </c>
      <c r="AU124" s="23">
        <v>1.91</v>
      </c>
      <c r="AV124" s="23">
        <v>1.17</v>
      </c>
      <c r="AW124" s="23">
        <v>0.79</v>
      </c>
      <c r="AX124" s="23">
        <v>4.71</v>
      </c>
      <c r="AY124" s="23">
        <v>0</v>
      </c>
      <c r="AZ124" s="23">
        <v>1.59</v>
      </c>
      <c r="BA124" s="23">
        <v>1.8</v>
      </c>
      <c r="BB124" s="23">
        <v>1.38</v>
      </c>
      <c r="BC124" s="23">
        <v>0.32</v>
      </c>
      <c r="BD124" s="23">
        <v>0.2</v>
      </c>
      <c r="BE124" s="23">
        <v>0.04</v>
      </c>
      <c r="BF124" s="23">
        <v>0.04</v>
      </c>
      <c r="BG124" s="23">
        <v>0.1</v>
      </c>
      <c r="BH124" s="23">
        <v>0.13</v>
      </c>
      <c r="BI124" s="23">
        <v>0.41</v>
      </c>
      <c r="BJ124" s="23">
        <v>0</v>
      </c>
      <c r="BK124" s="23">
        <v>1.3</v>
      </c>
      <c r="BL124" s="23">
        <v>0</v>
      </c>
      <c r="BM124" s="23">
        <v>0.4</v>
      </c>
      <c r="BN124" s="23">
        <v>0</v>
      </c>
      <c r="BO124" s="23">
        <v>0</v>
      </c>
      <c r="BP124" s="23">
        <v>0</v>
      </c>
      <c r="BQ124" s="23">
        <v>0</v>
      </c>
      <c r="BR124" s="23">
        <v>0.15</v>
      </c>
      <c r="BS124" s="23">
        <v>1.2</v>
      </c>
      <c r="BT124" s="23">
        <v>0</v>
      </c>
      <c r="BU124" s="23">
        <v>0</v>
      </c>
      <c r="BV124" s="23">
        <v>0.04</v>
      </c>
      <c r="BW124" s="23">
        <v>0</v>
      </c>
      <c r="BX124" s="23">
        <v>0</v>
      </c>
      <c r="BY124" s="23">
        <v>0</v>
      </c>
      <c r="BZ124" s="23">
        <v>0</v>
      </c>
      <c r="CA124" s="23">
        <v>0</v>
      </c>
      <c r="CB124" s="23">
        <v>0.86</v>
      </c>
      <c r="CC124" s="24"/>
      <c r="CD124" s="24"/>
      <c r="CE124" s="23">
        <v>90.39</v>
      </c>
      <c r="CG124" s="23">
        <v>0</v>
      </c>
      <c r="CH124" s="23">
        <v>0</v>
      </c>
      <c r="CI124" s="23">
        <v>0</v>
      </c>
      <c r="CJ124" s="23">
        <v>0</v>
      </c>
      <c r="CK124" s="23">
        <v>0</v>
      </c>
      <c r="CL124" s="23">
        <v>0</v>
      </c>
      <c r="CM124" s="23">
        <v>0</v>
      </c>
      <c r="CN124" s="23">
        <v>0</v>
      </c>
      <c r="CO124" s="23">
        <v>0</v>
      </c>
      <c r="CP124" s="23">
        <v>0</v>
      </c>
      <c r="CQ124" s="23">
        <v>0.76</v>
      </c>
    </row>
    <row r="125" spans="1:95" s="23" customFormat="1" x14ac:dyDescent="0.25">
      <c r="A125" s="30" t="str">
        <f>"302"</f>
        <v>302</v>
      </c>
      <c r="B125" s="21" t="s">
        <v>118</v>
      </c>
      <c r="C125" s="33" t="str">
        <f>"200"</f>
        <v>200</v>
      </c>
      <c r="D125" s="22">
        <v>0.25</v>
      </c>
      <c r="E125" s="22">
        <v>0</v>
      </c>
      <c r="F125" s="22">
        <v>0.05</v>
      </c>
      <c r="G125" s="22">
        <v>0</v>
      </c>
      <c r="H125" s="22">
        <v>9.5399999999999991</v>
      </c>
      <c r="I125" s="22">
        <v>38.475580000000001</v>
      </c>
      <c r="J125" s="22">
        <v>0</v>
      </c>
      <c r="K125" s="22">
        <v>0</v>
      </c>
      <c r="L125" s="22">
        <v>0</v>
      </c>
      <c r="M125" s="22">
        <v>0</v>
      </c>
      <c r="N125" s="22">
        <v>9.31</v>
      </c>
      <c r="O125" s="22">
        <v>0</v>
      </c>
      <c r="P125" s="22">
        <v>0.23</v>
      </c>
      <c r="Q125" s="22">
        <v>0</v>
      </c>
      <c r="R125" s="22">
        <v>0</v>
      </c>
      <c r="S125" s="22">
        <v>0.4</v>
      </c>
      <c r="T125" s="22">
        <v>0.1</v>
      </c>
      <c r="U125" s="22">
        <v>0.87</v>
      </c>
      <c r="V125" s="22">
        <v>10.3</v>
      </c>
      <c r="W125" s="22">
        <v>2.73</v>
      </c>
      <c r="X125" s="22">
        <v>0.73</v>
      </c>
      <c r="Y125" s="22">
        <v>1.34</v>
      </c>
      <c r="Z125" s="22">
        <v>0.06</v>
      </c>
      <c r="AA125" s="22">
        <v>0</v>
      </c>
      <c r="AB125" s="22">
        <v>0.56000000000000005</v>
      </c>
      <c r="AC125" s="22">
        <v>0.14000000000000001</v>
      </c>
      <c r="AD125" s="22">
        <v>0.01</v>
      </c>
      <c r="AE125" s="22">
        <v>0</v>
      </c>
      <c r="AF125" s="22">
        <v>0</v>
      </c>
      <c r="AG125" s="22">
        <v>0.01</v>
      </c>
      <c r="AH125" s="22">
        <v>0.01</v>
      </c>
      <c r="AI125" s="22">
        <v>1.1200000000000001</v>
      </c>
      <c r="AJ125" s="23">
        <v>0</v>
      </c>
      <c r="AK125" s="23">
        <v>0</v>
      </c>
      <c r="AL125" s="23">
        <v>0</v>
      </c>
      <c r="AM125" s="23">
        <v>0</v>
      </c>
      <c r="AN125" s="23">
        <v>0</v>
      </c>
      <c r="AO125" s="23">
        <v>0</v>
      </c>
      <c r="AP125" s="23">
        <v>0</v>
      </c>
      <c r="AQ125" s="23">
        <v>0</v>
      </c>
      <c r="AR125" s="23">
        <v>0</v>
      </c>
      <c r="AS125" s="23">
        <v>0</v>
      </c>
      <c r="AT125" s="23">
        <v>0</v>
      </c>
      <c r="AU125" s="23">
        <v>0</v>
      </c>
      <c r="AV125" s="23">
        <v>0</v>
      </c>
      <c r="AW125" s="23">
        <v>0</v>
      </c>
      <c r="AX125" s="23">
        <v>0</v>
      </c>
      <c r="AY125" s="23">
        <v>0</v>
      </c>
      <c r="AZ125" s="23">
        <v>0</v>
      </c>
      <c r="BA125" s="23">
        <v>0</v>
      </c>
      <c r="BB125" s="23">
        <v>0</v>
      </c>
      <c r="BC125" s="23">
        <v>0</v>
      </c>
      <c r="BD125" s="23">
        <v>0</v>
      </c>
      <c r="BE125" s="23">
        <v>0</v>
      </c>
      <c r="BF125" s="23">
        <v>0</v>
      </c>
      <c r="BG125" s="23">
        <v>0</v>
      </c>
      <c r="BH125" s="23">
        <v>0</v>
      </c>
      <c r="BI125" s="23">
        <v>0</v>
      </c>
      <c r="BJ125" s="23">
        <v>0</v>
      </c>
      <c r="BK125" s="23">
        <v>0</v>
      </c>
      <c r="BL125" s="23">
        <v>0</v>
      </c>
      <c r="BM125" s="23">
        <v>0</v>
      </c>
      <c r="BN125" s="23">
        <v>0</v>
      </c>
      <c r="BO125" s="23">
        <v>0</v>
      </c>
      <c r="BP125" s="23">
        <v>0</v>
      </c>
      <c r="BQ125" s="23">
        <v>0</v>
      </c>
      <c r="BR125" s="23">
        <v>0</v>
      </c>
      <c r="BS125" s="23">
        <v>0</v>
      </c>
      <c r="BT125" s="23">
        <v>0</v>
      </c>
      <c r="BU125" s="23">
        <v>0</v>
      </c>
      <c r="BV125" s="23">
        <v>0</v>
      </c>
      <c r="BW125" s="23">
        <v>0</v>
      </c>
      <c r="BX125" s="23">
        <v>0</v>
      </c>
      <c r="BY125" s="23">
        <v>0</v>
      </c>
      <c r="BZ125" s="23">
        <v>0</v>
      </c>
      <c r="CA125" s="23">
        <v>0</v>
      </c>
      <c r="CB125" s="23">
        <v>189.24</v>
      </c>
      <c r="CC125" s="24"/>
      <c r="CD125" s="24"/>
      <c r="CE125" s="23">
        <v>0.09</v>
      </c>
      <c r="CG125" s="23">
        <v>0</v>
      </c>
      <c r="CH125" s="23">
        <v>0</v>
      </c>
      <c r="CI125" s="23">
        <v>0</v>
      </c>
      <c r="CJ125" s="23">
        <v>0</v>
      </c>
      <c r="CK125" s="23">
        <v>0</v>
      </c>
      <c r="CL125" s="23">
        <v>0</v>
      </c>
      <c r="CM125" s="23">
        <v>0</v>
      </c>
      <c r="CN125" s="23">
        <v>0</v>
      </c>
      <c r="CO125" s="23">
        <v>0</v>
      </c>
      <c r="CP125" s="23">
        <v>10</v>
      </c>
      <c r="CQ125" s="23">
        <v>0</v>
      </c>
    </row>
    <row r="126" spans="1:95" s="16" customFormat="1" x14ac:dyDescent="0.25">
      <c r="A126" s="31" t="s">
        <v>173</v>
      </c>
      <c r="B126" s="18" t="s">
        <v>106</v>
      </c>
      <c r="C126" s="37" t="str">
        <f>"200"</f>
        <v>200</v>
      </c>
      <c r="D126" s="19">
        <v>1</v>
      </c>
      <c r="E126" s="19">
        <v>0</v>
      </c>
      <c r="F126" s="19">
        <v>0.2</v>
      </c>
      <c r="G126" s="19">
        <v>0</v>
      </c>
      <c r="H126" s="19">
        <v>20.6</v>
      </c>
      <c r="I126" s="19">
        <v>86.47999999999999</v>
      </c>
      <c r="J126" s="19">
        <v>0</v>
      </c>
      <c r="K126" s="19">
        <v>0</v>
      </c>
      <c r="L126" s="19">
        <v>0</v>
      </c>
      <c r="M126" s="19">
        <v>0</v>
      </c>
      <c r="N126" s="19">
        <v>19.8</v>
      </c>
      <c r="O126" s="19">
        <v>0.4</v>
      </c>
      <c r="P126" s="19">
        <v>0.4</v>
      </c>
      <c r="Q126" s="19">
        <v>0</v>
      </c>
      <c r="R126" s="19">
        <v>0</v>
      </c>
      <c r="S126" s="19">
        <v>1</v>
      </c>
      <c r="T126" s="19">
        <v>0.6</v>
      </c>
      <c r="U126" s="19">
        <v>12</v>
      </c>
      <c r="V126" s="19">
        <v>240</v>
      </c>
      <c r="W126" s="19">
        <v>14</v>
      </c>
      <c r="X126" s="19">
        <v>8</v>
      </c>
      <c r="Y126" s="19">
        <v>14</v>
      </c>
      <c r="Z126" s="19">
        <v>2.8</v>
      </c>
      <c r="AA126" s="19">
        <v>0</v>
      </c>
      <c r="AB126" s="19">
        <v>0</v>
      </c>
      <c r="AC126" s="19">
        <v>0</v>
      </c>
      <c r="AD126" s="19">
        <v>0.2</v>
      </c>
      <c r="AE126" s="19">
        <v>0.02</v>
      </c>
      <c r="AF126" s="19">
        <v>0.02</v>
      </c>
      <c r="AG126" s="19">
        <v>0.2</v>
      </c>
      <c r="AH126" s="19">
        <v>0.4</v>
      </c>
      <c r="AI126" s="19">
        <v>4</v>
      </c>
      <c r="AJ126" s="16">
        <v>0.4</v>
      </c>
      <c r="AK126" s="16">
        <v>16</v>
      </c>
      <c r="AL126" s="16">
        <v>20</v>
      </c>
      <c r="AM126" s="16">
        <v>28</v>
      </c>
      <c r="AN126" s="16">
        <v>28</v>
      </c>
      <c r="AO126" s="16">
        <v>4</v>
      </c>
      <c r="AP126" s="16">
        <v>16</v>
      </c>
      <c r="AQ126" s="16">
        <v>4</v>
      </c>
      <c r="AR126" s="16">
        <v>14</v>
      </c>
      <c r="AS126" s="16">
        <v>26</v>
      </c>
      <c r="AT126" s="16">
        <v>16</v>
      </c>
      <c r="AU126" s="16">
        <v>116</v>
      </c>
      <c r="AV126" s="16">
        <v>10</v>
      </c>
      <c r="AW126" s="16">
        <v>22</v>
      </c>
      <c r="AX126" s="16">
        <v>64</v>
      </c>
      <c r="AY126" s="16">
        <v>0</v>
      </c>
      <c r="AZ126" s="16">
        <v>20</v>
      </c>
      <c r="BA126" s="16">
        <v>24</v>
      </c>
      <c r="BB126" s="16">
        <v>10</v>
      </c>
      <c r="BC126" s="16">
        <v>8</v>
      </c>
      <c r="BD126" s="16">
        <v>0</v>
      </c>
      <c r="BE126" s="16">
        <v>0</v>
      </c>
      <c r="BF126" s="16">
        <v>0</v>
      </c>
      <c r="BG126" s="16">
        <v>0</v>
      </c>
      <c r="BH126" s="16">
        <v>0</v>
      </c>
      <c r="BI126" s="16">
        <v>0</v>
      </c>
      <c r="BJ126" s="16">
        <v>0</v>
      </c>
      <c r="BK126" s="16">
        <v>0</v>
      </c>
      <c r="BL126" s="16">
        <v>0</v>
      </c>
      <c r="BM126" s="16">
        <v>0</v>
      </c>
      <c r="BN126" s="16">
        <v>0</v>
      </c>
      <c r="BO126" s="16">
        <v>0</v>
      </c>
      <c r="BP126" s="16">
        <v>0</v>
      </c>
      <c r="BQ126" s="16">
        <v>0</v>
      </c>
      <c r="BR126" s="16">
        <v>0</v>
      </c>
      <c r="BS126" s="16">
        <v>0</v>
      </c>
      <c r="BT126" s="16">
        <v>0</v>
      </c>
      <c r="BU126" s="16">
        <v>0</v>
      </c>
      <c r="BV126" s="16">
        <v>0</v>
      </c>
      <c r="BW126" s="16">
        <v>0</v>
      </c>
      <c r="BX126" s="16">
        <v>0</v>
      </c>
      <c r="BY126" s="16">
        <v>0</v>
      </c>
      <c r="BZ126" s="16">
        <v>0</v>
      </c>
      <c r="CA126" s="16">
        <v>0</v>
      </c>
      <c r="CB126" s="16">
        <v>176.2</v>
      </c>
      <c r="CC126" s="20"/>
      <c r="CD126" s="20"/>
      <c r="CE126" s="16">
        <v>0</v>
      </c>
      <c r="CG126" s="16">
        <v>2</v>
      </c>
      <c r="CH126" s="16">
        <v>2</v>
      </c>
      <c r="CI126" s="16">
        <v>2</v>
      </c>
      <c r="CJ126" s="16">
        <v>200</v>
      </c>
      <c r="CK126" s="16">
        <v>91</v>
      </c>
      <c r="CL126" s="16">
        <v>145.5</v>
      </c>
      <c r="CM126" s="16">
        <v>0.3</v>
      </c>
      <c r="CN126" s="16">
        <v>0.3</v>
      </c>
      <c r="CO126" s="16">
        <v>0.3</v>
      </c>
      <c r="CP126" s="16">
        <v>0</v>
      </c>
      <c r="CQ126" s="16">
        <v>0</v>
      </c>
    </row>
    <row r="127" spans="1:95" s="27" customFormat="1" x14ac:dyDescent="0.25">
      <c r="A127" s="32"/>
      <c r="B127" s="25" t="s">
        <v>107</v>
      </c>
      <c r="C127" s="26"/>
      <c r="D127" s="26">
        <v>15.36</v>
      </c>
      <c r="E127" s="26">
        <v>4.3</v>
      </c>
      <c r="F127" s="26">
        <v>29.66</v>
      </c>
      <c r="G127" s="26">
        <v>0</v>
      </c>
      <c r="H127" s="26">
        <v>89.35</v>
      </c>
      <c r="I127" s="26">
        <v>681.8</v>
      </c>
      <c r="J127" s="26">
        <v>8.34</v>
      </c>
      <c r="K127" s="26">
        <v>0.39</v>
      </c>
      <c r="L127" s="26">
        <v>8.34</v>
      </c>
      <c r="M127" s="26">
        <v>0</v>
      </c>
      <c r="N127" s="26">
        <v>30.94</v>
      </c>
      <c r="O127" s="26">
        <v>49.72</v>
      </c>
      <c r="P127" s="26">
        <v>3.63</v>
      </c>
      <c r="Q127" s="26">
        <v>0</v>
      </c>
      <c r="R127" s="26">
        <v>0</v>
      </c>
      <c r="S127" s="26">
        <v>1.52</v>
      </c>
      <c r="T127" s="26">
        <v>3.1</v>
      </c>
      <c r="U127" s="26">
        <v>13.24</v>
      </c>
      <c r="V127" s="26">
        <v>369.06</v>
      </c>
      <c r="W127" s="26">
        <v>179.39</v>
      </c>
      <c r="X127" s="26">
        <v>36.659999999999997</v>
      </c>
      <c r="Y127" s="26">
        <v>175.72</v>
      </c>
      <c r="Z127" s="26">
        <v>4.5199999999999996</v>
      </c>
      <c r="AA127" s="26">
        <v>138.41</v>
      </c>
      <c r="AB127" s="26">
        <v>104.46</v>
      </c>
      <c r="AC127" s="26">
        <v>100.74</v>
      </c>
      <c r="AD127" s="26">
        <v>0.89</v>
      </c>
      <c r="AE127" s="26">
        <v>0.14000000000000001</v>
      </c>
      <c r="AF127" s="26">
        <v>0.13</v>
      </c>
      <c r="AG127" s="26">
        <v>1.27</v>
      </c>
      <c r="AH127" s="26">
        <v>1.68</v>
      </c>
      <c r="AI127" s="26">
        <v>5.16</v>
      </c>
      <c r="AJ127" s="27">
        <v>0.4</v>
      </c>
      <c r="AK127" s="27">
        <v>19.98</v>
      </c>
      <c r="AL127" s="27">
        <v>23.82</v>
      </c>
      <c r="AM127" s="27">
        <v>35.19</v>
      </c>
      <c r="AN127" s="27">
        <v>32.28</v>
      </c>
      <c r="AO127" s="27">
        <v>5.68</v>
      </c>
      <c r="AP127" s="27">
        <v>20.59</v>
      </c>
      <c r="AQ127" s="27">
        <v>8.1300000000000008</v>
      </c>
      <c r="AR127" s="27">
        <v>17.98</v>
      </c>
      <c r="AS127" s="27">
        <v>29.37</v>
      </c>
      <c r="AT127" s="27">
        <v>18.45</v>
      </c>
      <c r="AU127" s="27">
        <v>121.51</v>
      </c>
      <c r="AV127" s="27">
        <v>13.37</v>
      </c>
      <c r="AW127" s="27">
        <v>24.29</v>
      </c>
      <c r="AX127" s="27">
        <v>77.61</v>
      </c>
      <c r="AY127" s="27">
        <v>0</v>
      </c>
      <c r="AZ127" s="27">
        <v>24.59</v>
      </c>
      <c r="BA127" s="27">
        <v>29.2</v>
      </c>
      <c r="BB127" s="27">
        <v>13.98</v>
      </c>
      <c r="BC127" s="27">
        <v>8.92</v>
      </c>
      <c r="BD127" s="27">
        <v>0.56999999999999995</v>
      </c>
      <c r="BE127" s="27">
        <v>0.13</v>
      </c>
      <c r="BF127" s="27">
        <v>0.11</v>
      </c>
      <c r="BG127" s="27">
        <v>0.28999999999999998</v>
      </c>
      <c r="BH127" s="27">
        <v>0.37</v>
      </c>
      <c r="BI127" s="27">
        <v>1.2</v>
      </c>
      <c r="BJ127" s="27">
        <v>0</v>
      </c>
      <c r="BK127" s="27">
        <v>3.76</v>
      </c>
      <c r="BL127" s="27">
        <v>0</v>
      </c>
      <c r="BM127" s="27">
        <v>1.1499999999999999</v>
      </c>
      <c r="BN127" s="27">
        <v>0</v>
      </c>
      <c r="BO127" s="27">
        <v>0</v>
      </c>
      <c r="BP127" s="27">
        <v>0</v>
      </c>
      <c r="BQ127" s="27">
        <v>0</v>
      </c>
      <c r="BR127" s="27">
        <v>0.44</v>
      </c>
      <c r="BS127" s="27">
        <v>3.48</v>
      </c>
      <c r="BT127" s="27">
        <v>0</v>
      </c>
      <c r="BU127" s="27">
        <v>0</v>
      </c>
      <c r="BV127" s="27">
        <v>0.13</v>
      </c>
      <c r="BW127" s="27">
        <v>0.01</v>
      </c>
      <c r="BX127" s="27">
        <v>0</v>
      </c>
      <c r="BY127" s="27">
        <v>0</v>
      </c>
      <c r="BZ127" s="27">
        <v>0</v>
      </c>
      <c r="CA127" s="27">
        <v>0</v>
      </c>
      <c r="CB127" s="27">
        <v>382.99</v>
      </c>
      <c r="CC127" s="14"/>
      <c r="CD127" s="14">
        <f>$I$127/$I$136*100</f>
        <v>42.719298245614034</v>
      </c>
      <c r="CE127" s="27">
        <v>155.82</v>
      </c>
      <c r="CG127" s="27">
        <v>2</v>
      </c>
      <c r="CH127" s="27">
        <v>2</v>
      </c>
      <c r="CI127" s="27">
        <v>2</v>
      </c>
      <c r="CJ127" s="27">
        <v>200</v>
      </c>
      <c r="CK127" s="27">
        <v>91</v>
      </c>
      <c r="CL127" s="27">
        <v>145.5</v>
      </c>
      <c r="CM127" s="27">
        <v>0.3</v>
      </c>
      <c r="CN127" s="27">
        <v>0.3</v>
      </c>
      <c r="CO127" s="27">
        <v>0.3</v>
      </c>
      <c r="CP127" s="27">
        <v>10</v>
      </c>
      <c r="CQ127" s="27">
        <v>0.76</v>
      </c>
    </row>
    <row r="128" spans="1:95" x14ac:dyDescent="0.25">
      <c r="A128" s="29"/>
      <c r="B128" s="17" t="s">
        <v>108</v>
      </c>
    </row>
    <row r="129" spans="1:95" s="23" customFormat="1" x14ac:dyDescent="0.25">
      <c r="A129" s="30" t="s">
        <v>167</v>
      </c>
      <c r="B129" s="21" t="s">
        <v>141</v>
      </c>
      <c r="C129" s="33">
        <v>100</v>
      </c>
      <c r="D129" s="22">
        <v>1.71</v>
      </c>
      <c r="E129" s="22">
        <v>0</v>
      </c>
      <c r="F129" s="22">
        <v>4.5199999999999996</v>
      </c>
      <c r="G129" s="22">
        <v>0</v>
      </c>
      <c r="H129" s="22">
        <v>11.52</v>
      </c>
      <c r="I129" s="22">
        <v>86.84</v>
      </c>
      <c r="J129" s="22">
        <v>0</v>
      </c>
      <c r="K129" s="22">
        <v>0</v>
      </c>
      <c r="L129" s="22">
        <v>0</v>
      </c>
      <c r="M129" s="22">
        <v>0</v>
      </c>
      <c r="N129" s="22">
        <v>4.7699999999999996</v>
      </c>
      <c r="O129" s="22">
        <v>0.4</v>
      </c>
      <c r="P129" s="22">
        <v>1.74</v>
      </c>
      <c r="Q129" s="22">
        <v>0</v>
      </c>
      <c r="R129" s="22">
        <v>0</v>
      </c>
      <c r="S129" s="22">
        <v>0.11</v>
      </c>
      <c r="T129" s="22">
        <v>0.85</v>
      </c>
      <c r="U129" s="22">
        <v>0</v>
      </c>
      <c r="V129" s="22">
        <v>134.03</v>
      </c>
      <c r="W129" s="22">
        <v>19.059999999999999</v>
      </c>
      <c r="X129" s="22">
        <v>17.36</v>
      </c>
      <c r="Y129" s="22">
        <v>31.3</v>
      </c>
      <c r="Z129" s="22">
        <v>0.61</v>
      </c>
      <c r="AA129" s="22">
        <v>0</v>
      </c>
      <c r="AB129" s="22">
        <v>3056.8</v>
      </c>
      <c r="AC129" s="22">
        <v>509.55</v>
      </c>
      <c r="AD129" s="22">
        <v>0.15</v>
      </c>
      <c r="AE129" s="22">
        <v>0.03</v>
      </c>
      <c r="AF129" s="22">
        <v>0.03</v>
      </c>
      <c r="AG129" s="22">
        <v>0.37</v>
      </c>
      <c r="AH129" s="22">
        <v>0.51</v>
      </c>
      <c r="AI129" s="22">
        <v>4.82</v>
      </c>
      <c r="AJ129" s="23">
        <v>0</v>
      </c>
      <c r="AK129" s="23">
        <v>40.51</v>
      </c>
      <c r="AL129" s="23">
        <v>38.270000000000003</v>
      </c>
      <c r="AM129" s="23">
        <v>51.4</v>
      </c>
      <c r="AN129" s="23">
        <v>56.28</v>
      </c>
      <c r="AO129" s="23">
        <v>10.4</v>
      </c>
      <c r="AP129" s="23">
        <v>36.729999999999997</v>
      </c>
      <c r="AQ129" s="23">
        <v>8.9700000000000006</v>
      </c>
      <c r="AR129" s="23">
        <v>32.42</v>
      </c>
      <c r="AS129" s="23">
        <v>36.43</v>
      </c>
      <c r="AT129" s="23">
        <v>63.57</v>
      </c>
      <c r="AU129" s="23">
        <v>165.23</v>
      </c>
      <c r="AV129" s="23">
        <v>13.56</v>
      </c>
      <c r="AW129" s="23">
        <v>33.15</v>
      </c>
      <c r="AX129" s="23">
        <v>164.53</v>
      </c>
      <c r="AY129" s="23">
        <v>0</v>
      </c>
      <c r="AZ129" s="23">
        <v>35</v>
      </c>
      <c r="BA129" s="23">
        <v>40.85</v>
      </c>
      <c r="BB129" s="23">
        <v>27.4</v>
      </c>
      <c r="BC129" s="23">
        <v>9.7799999999999994</v>
      </c>
      <c r="BD129" s="23">
        <v>0</v>
      </c>
      <c r="BE129" s="23">
        <v>0</v>
      </c>
      <c r="BF129" s="23">
        <v>0</v>
      </c>
      <c r="BG129" s="23">
        <v>0</v>
      </c>
      <c r="BH129" s="23">
        <v>0</v>
      </c>
      <c r="BI129" s="23">
        <v>0</v>
      </c>
      <c r="BJ129" s="23">
        <v>0</v>
      </c>
      <c r="BK129" s="23">
        <v>0</v>
      </c>
      <c r="BL129" s="23">
        <v>0</v>
      </c>
      <c r="BM129" s="23">
        <v>0</v>
      </c>
      <c r="BN129" s="23">
        <v>0</v>
      </c>
      <c r="BO129" s="23">
        <v>0</v>
      </c>
      <c r="BP129" s="23">
        <v>0</v>
      </c>
      <c r="BQ129" s="23">
        <v>0</v>
      </c>
      <c r="BR129" s="23">
        <v>0</v>
      </c>
      <c r="BS129" s="23">
        <v>0</v>
      </c>
      <c r="BT129" s="23">
        <v>0</v>
      </c>
      <c r="BU129" s="23">
        <v>0</v>
      </c>
      <c r="BV129" s="23">
        <v>0</v>
      </c>
      <c r="BW129" s="23">
        <v>0</v>
      </c>
      <c r="BX129" s="23">
        <v>0</v>
      </c>
      <c r="BY129" s="23">
        <v>0</v>
      </c>
      <c r="BZ129" s="23">
        <v>0</v>
      </c>
      <c r="CA129" s="23">
        <v>0</v>
      </c>
      <c r="CB129" s="23">
        <v>52.61</v>
      </c>
      <c r="CC129" s="24"/>
      <c r="CD129" s="24"/>
      <c r="CE129" s="23">
        <v>509.47</v>
      </c>
      <c r="CG129" s="23">
        <v>0</v>
      </c>
      <c r="CH129" s="23">
        <v>0</v>
      </c>
      <c r="CI129" s="23">
        <v>0</v>
      </c>
      <c r="CJ129" s="23">
        <v>0</v>
      </c>
      <c r="CK129" s="23">
        <v>0</v>
      </c>
      <c r="CL129" s="23">
        <v>0</v>
      </c>
      <c r="CM129" s="23">
        <v>0</v>
      </c>
      <c r="CN129" s="23">
        <v>0</v>
      </c>
      <c r="CO129" s="23">
        <v>0</v>
      </c>
      <c r="CP129" s="23">
        <v>0.54</v>
      </c>
      <c r="CQ129" s="23">
        <v>0.24</v>
      </c>
    </row>
    <row r="130" spans="1:95" s="23" customFormat="1" x14ac:dyDescent="0.25">
      <c r="A130" s="30" t="str">
        <f>"78.3"</f>
        <v>78.3</v>
      </c>
      <c r="B130" s="21" t="s">
        <v>142</v>
      </c>
      <c r="C130" s="33">
        <v>250</v>
      </c>
      <c r="D130" s="22">
        <v>7.19</v>
      </c>
      <c r="E130" s="22">
        <v>4.08</v>
      </c>
      <c r="F130" s="22">
        <v>6.57</v>
      </c>
      <c r="G130" s="22">
        <v>0</v>
      </c>
      <c r="H130" s="22">
        <v>20.56</v>
      </c>
      <c r="I130" s="22">
        <v>167.8</v>
      </c>
      <c r="J130" s="22">
        <v>1.53</v>
      </c>
      <c r="K130" s="22">
        <v>0.56000000000000005</v>
      </c>
      <c r="L130" s="22">
        <v>1.53</v>
      </c>
      <c r="M130" s="22">
        <v>0</v>
      </c>
      <c r="N130" s="22">
        <v>2.4700000000000002</v>
      </c>
      <c r="O130" s="22">
        <v>12.35</v>
      </c>
      <c r="P130" s="22">
        <v>1.63</v>
      </c>
      <c r="Q130" s="22">
        <v>0</v>
      </c>
      <c r="R130" s="22">
        <v>0</v>
      </c>
      <c r="S130" s="22">
        <v>0.22</v>
      </c>
      <c r="T130" s="22">
        <v>1.59</v>
      </c>
      <c r="U130" s="22">
        <v>136.37</v>
      </c>
      <c r="V130" s="22">
        <v>495.64</v>
      </c>
      <c r="W130" s="22">
        <v>20.75</v>
      </c>
      <c r="X130" s="22">
        <v>23.25</v>
      </c>
      <c r="Y130" s="22">
        <v>80.31</v>
      </c>
      <c r="Z130" s="22">
        <v>1.1599999999999999</v>
      </c>
      <c r="AA130" s="22">
        <v>29.66</v>
      </c>
      <c r="AB130" s="22">
        <v>764.22</v>
      </c>
      <c r="AC130" s="22">
        <v>208.35</v>
      </c>
      <c r="AD130" s="22">
        <v>0.6</v>
      </c>
      <c r="AE130" s="22">
        <v>0.09</v>
      </c>
      <c r="AF130" s="22">
        <v>0.11</v>
      </c>
      <c r="AG130" s="22">
        <v>1.04</v>
      </c>
      <c r="AH130" s="22">
        <v>2.3199999999999998</v>
      </c>
      <c r="AI130" s="22">
        <v>7.67</v>
      </c>
      <c r="AJ130" s="23">
        <v>0</v>
      </c>
      <c r="AK130" s="23">
        <v>140.76</v>
      </c>
      <c r="AL130" s="23">
        <v>126.53</v>
      </c>
      <c r="AM130" s="23">
        <v>208.77</v>
      </c>
      <c r="AN130" s="23">
        <v>189.74</v>
      </c>
      <c r="AO130" s="23">
        <v>73.05</v>
      </c>
      <c r="AP130" s="23">
        <v>128.35</v>
      </c>
      <c r="AQ130" s="23">
        <v>48.59</v>
      </c>
      <c r="AR130" s="23">
        <v>135.38</v>
      </c>
      <c r="AS130" s="23">
        <v>159.65</v>
      </c>
      <c r="AT130" s="23">
        <v>256.94</v>
      </c>
      <c r="AU130" s="23">
        <v>254.35</v>
      </c>
      <c r="AV130" s="23">
        <v>64.34</v>
      </c>
      <c r="AW130" s="23">
        <v>99.58</v>
      </c>
      <c r="AX130" s="23">
        <v>471.1</v>
      </c>
      <c r="AY130" s="23">
        <v>2.11</v>
      </c>
      <c r="AZ130" s="23">
        <v>87.56</v>
      </c>
      <c r="BA130" s="23">
        <v>165.31</v>
      </c>
      <c r="BB130" s="23">
        <v>98.66</v>
      </c>
      <c r="BC130" s="23">
        <v>56.02</v>
      </c>
      <c r="BD130" s="23">
        <v>0.05</v>
      </c>
      <c r="BE130" s="23">
        <v>0.01</v>
      </c>
      <c r="BF130" s="23">
        <v>0.01</v>
      </c>
      <c r="BG130" s="23">
        <v>0.03</v>
      </c>
      <c r="BH130" s="23">
        <v>0.03</v>
      </c>
      <c r="BI130" s="23">
        <v>0.11</v>
      </c>
      <c r="BJ130" s="23">
        <v>0</v>
      </c>
      <c r="BK130" s="23">
        <v>0.45</v>
      </c>
      <c r="BL130" s="23">
        <v>0</v>
      </c>
      <c r="BM130" s="23">
        <v>0.15</v>
      </c>
      <c r="BN130" s="23">
        <v>0</v>
      </c>
      <c r="BO130" s="23">
        <v>0</v>
      </c>
      <c r="BP130" s="23">
        <v>0</v>
      </c>
      <c r="BQ130" s="23">
        <v>0</v>
      </c>
      <c r="BR130" s="23">
        <v>0.04</v>
      </c>
      <c r="BS130" s="23">
        <v>0.62</v>
      </c>
      <c r="BT130" s="23">
        <v>0</v>
      </c>
      <c r="BU130" s="23">
        <v>0</v>
      </c>
      <c r="BV130" s="23">
        <v>0.56000000000000005</v>
      </c>
      <c r="BW130" s="23">
        <v>0</v>
      </c>
      <c r="BX130" s="23">
        <v>0</v>
      </c>
      <c r="BY130" s="23">
        <v>0</v>
      </c>
      <c r="BZ130" s="23">
        <v>0</v>
      </c>
      <c r="CA130" s="23">
        <v>0</v>
      </c>
      <c r="CB130" s="23">
        <v>236.3</v>
      </c>
      <c r="CC130" s="24"/>
      <c r="CD130" s="24"/>
      <c r="CE130" s="23">
        <v>157.03</v>
      </c>
      <c r="CG130" s="23">
        <v>0</v>
      </c>
      <c r="CH130" s="23">
        <v>0</v>
      </c>
      <c r="CI130" s="23">
        <v>0</v>
      </c>
      <c r="CJ130" s="23">
        <v>0</v>
      </c>
      <c r="CK130" s="23">
        <v>0</v>
      </c>
      <c r="CL130" s="23">
        <v>0</v>
      </c>
      <c r="CM130" s="23">
        <v>0</v>
      </c>
      <c r="CN130" s="23">
        <v>0</v>
      </c>
      <c r="CO130" s="23">
        <v>0</v>
      </c>
      <c r="CP130" s="23">
        <v>0</v>
      </c>
      <c r="CQ130" s="23">
        <v>0.32</v>
      </c>
    </row>
    <row r="131" spans="1:95" s="23" customFormat="1" x14ac:dyDescent="0.25">
      <c r="A131" s="30" t="s">
        <v>162</v>
      </c>
      <c r="B131" s="21" t="s">
        <v>136</v>
      </c>
      <c r="C131" s="33">
        <v>230</v>
      </c>
      <c r="D131" s="22">
        <v>24.01</v>
      </c>
      <c r="E131" s="22">
        <v>16.760000000000002</v>
      </c>
      <c r="F131" s="22">
        <v>23.23</v>
      </c>
      <c r="G131" s="22">
        <v>0</v>
      </c>
      <c r="H131" s="22">
        <v>40.94</v>
      </c>
      <c r="I131" s="22">
        <v>468.3</v>
      </c>
      <c r="J131" s="22">
        <v>7.6</v>
      </c>
      <c r="K131" s="22">
        <v>3.9</v>
      </c>
      <c r="L131" s="22">
        <v>7.6</v>
      </c>
      <c r="M131" s="22">
        <v>0</v>
      </c>
      <c r="N131" s="22">
        <v>2.09</v>
      </c>
      <c r="O131" s="22">
        <v>28.32</v>
      </c>
      <c r="P131" s="22">
        <v>1.63</v>
      </c>
      <c r="Q131" s="22">
        <v>0</v>
      </c>
      <c r="R131" s="22">
        <v>0</v>
      </c>
      <c r="S131" s="22">
        <v>0.14000000000000001</v>
      </c>
      <c r="T131" s="22">
        <v>1.89</v>
      </c>
      <c r="U131" s="22">
        <v>172.87</v>
      </c>
      <c r="V131" s="22">
        <v>356.33</v>
      </c>
      <c r="W131" s="22">
        <v>17.02</v>
      </c>
      <c r="X131" s="22">
        <v>42.45</v>
      </c>
      <c r="Y131" s="22">
        <v>216</v>
      </c>
      <c r="Z131" s="22">
        <v>2.71</v>
      </c>
      <c r="AA131" s="22">
        <v>0</v>
      </c>
      <c r="AB131" s="22">
        <v>882.26</v>
      </c>
      <c r="AC131" s="22">
        <v>203.52</v>
      </c>
      <c r="AD131" s="22">
        <v>3.27</v>
      </c>
      <c r="AE131" s="22">
        <v>0.06</v>
      </c>
      <c r="AF131" s="22">
        <v>0.11</v>
      </c>
      <c r="AG131" s="22">
        <v>3.6</v>
      </c>
      <c r="AH131" s="22">
        <v>9.36</v>
      </c>
      <c r="AI131" s="22">
        <v>0.31</v>
      </c>
      <c r="AJ131" s="23">
        <v>0</v>
      </c>
      <c r="AK131" s="23">
        <v>1039.8</v>
      </c>
      <c r="AL131" s="23">
        <v>790.66</v>
      </c>
      <c r="AM131" s="23">
        <v>1490.98</v>
      </c>
      <c r="AN131" s="23">
        <v>1447.69</v>
      </c>
      <c r="AO131" s="23">
        <v>438.4</v>
      </c>
      <c r="AP131" s="23">
        <v>773.99</v>
      </c>
      <c r="AQ131" s="23">
        <v>216.52</v>
      </c>
      <c r="AR131" s="23">
        <v>816.51</v>
      </c>
      <c r="AS131" s="23">
        <v>1072.03</v>
      </c>
      <c r="AT131" s="23">
        <v>1080.5899999999999</v>
      </c>
      <c r="AU131" s="23">
        <v>1716.83</v>
      </c>
      <c r="AV131" s="23">
        <v>667.05</v>
      </c>
      <c r="AW131" s="23">
        <v>917.58</v>
      </c>
      <c r="AX131" s="23">
        <v>3078.98</v>
      </c>
      <c r="AY131" s="23">
        <v>245.57</v>
      </c>
      <c r="AZ131" s="23">
        <v>708.08</v>
      </c>
      <c r="BA131" s="23">
        <v>788.79</v>
      </c>
      <c r="BB131" s="23">
        <v>668.95</v>
      </c>
      <c r="BC131" s="23">
        <v>272.43</v>
      </c>
      <c r="BD131" s="23">
        <v>0</v>
      </c>
      <c r="BE131" s="23">
        <v>0</v>
      </c>
      <c r="BF131" s="23">
        <v>0</v>
      </c>
      <c r="BG131" s="23">
        <v>0</v>
      </c>
      <c r="BH131" s="23">
        <v>0</v>
      </c>
      <c r="BI131" s="23">
        <v>0</v>
      </c>
      <c r="BJ131" s="23">
        <v>0</v>
      </c>
      <c r="BK131" s="23">
        <v>0.38</v>
      </c>
      <c r="BL131" s="23">
        <v>0</v>
      </c>
      <c r="BM131" s="23">
        <v>0.22</v>
      </c>
      <c r="BN131" s="23">
        <v>0.02</v>
      </c>
      <c r="BO131" s="23">
        <v>0.04</v>
      </c>
      <c r="BP131" s="23">
        <v>0</v>
      </c>
      <c r="BQ131" s="23">
        <v>0</v>
      </c>
      <c r="BR131" s="23">
        <v>0</v>
      </c>
      <c r="BS131" s="23">
        <v>1.33</v>
      </c>
      <c r="BT131" s="23">
        <v>0</v>
      </c>
      <c r="BU131" s="23">
        <v>0</v>
      </c>
      <c r="BV131" s="23">
        <v>3.1</v>
      </c>
      <c r="BW131" s="23">
        <v>0</v>
      </c>
      <c r="BX131" s="23">
        <v>0</v>
      </c>
      <c r="BY131" s="23">
        <v>0</v>
      </c>
      <c r="BZ131" s="23">
        <v>0</v>
      </c>
      <c r="CA131" s="23">
        <v>0</v>
      </c>
      <c r="CB131" s="23">
        <v>84.21</v>
      </c>
      <c r="CC131" s="24"/>
      <c r="CD131" s="24"/>
      <c r="CE131" s="23">
        <v>147.04</v>
      </c>
      <c r="CG131" s="23">
        <v>0</v>
      </c>
      <c r="CH131" s="23">
        <v>0</v>
      </c>
      <c r="CI131" s="23">
        <v>0</v>
      </c>
      <c r="CJ131" s="23">
        <v>0</v>
      </c>
      <c r="CK131" s="23">
        <v>0</v>
      </c>
      <c r="CL131" s="23">
        <v>0</v>
      </c>
      <c r="CM131" s="23">
        <v>0</v>
      </c>
      <c r="CN131" s="23">
        <v>0</v>
      </c>
      <c r="CO131" s="23">
        <v>0</v>
      </c>
      <c r="CP131" s="23">
        <v>0</v>
      </c>
      <c r="CQ131" s="23">
        <v>0.48</v>
      </c>
    </row>
    <row r="132" spans="1:95" s="23" customFormat="1" x14ac:dyDescent="0.25">
      <c r="A132" s="30" t="s">
        <v>168</v>
      </c>
      <c r="B132" s="38" t="s">
        <v>147</v>
      </c>
      <c r="C132" s="33" t="str">
        <f>"200"</f>
        <v>200</v>
      </c>
      <c r="D132" s="39">
        <v>3.27</v>
      </c>
      <c r="E132" s="39">
        <v>2.9</v>
      </c>
      <c r="F132" s="39">
        <v>3.13</v>
      </c>
      <c r="G132" s="39">
        <v>0</v>
      </c>
      <c r="H132" s="39">
        <v>14.35</v>
      </c>
      <c r="I132" s="39">
        <v>95.078420800000004</v>
      </c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CC132" s="24"/>
      <c r="CD132" s="24"/>
    </row>
    <row r="133" spans="1:95" s="23" customFormat="1" ht="31.5" x14ac:dyDescent="0.25">
      <c r="A133" s="30" t="str">
        <f>"1.5"</f>
        <v>1.5</v>
      </c>
      <c r="B133" s="21" t="s">
        <v>101</v>
      </c>
      <c r="C133" s="33" t="str">
        <f>"40"</f>
        <v>40</v>
      </c>
      <c r="D133" s="22">
        <v>3.16</v>
      </c>
      <c r="E133" s="22">
        <v>0</v>
      </c>
      <c r="F133" s="22">
        <v>0.4</v>
      </c>
      <c r="G133" s="22">
        <v>0</v>
      </c>
      <c r="H133" s="22">
        <v>20.64</v>
      </c>
      <c r="I133" s="22">
        <v>98.2</v>
      </c>
      <c r="J133" s="22">
        <v>0.08</v>
      </c>
      <c r="K133" s="22">
        <v>0</v>
      </c>
      <c r="L133" s="22">
        <v>0.08</v>
      </c>
      <c r="M133" s="22">
        <v>0</v>
      </c>
      <c r="N133" s="22">
        <v>0.84</v>
      </c>
      <c r="O133" s="22">
        <v>18.48</v>
      </c>
      <c r="P133" s="22">
        <v>1.32</v>
      </c>
      <c r="Q133" s="22">
        <v>0</v>
      </c>
      <c r="R133" s="22">
        <v>0</v>
      </c>
      <c r="S133" s="22">
        <v>0.12</v>
      </c>
      <c r="T133" s="22">
        <v>0.6</v>
      </c>
      <c r="U133" s="22">
        <v>0</v>
      </c>
      <c r="V133" s="22">
        <v>53.2</v>
      </c>
      <c r="W133" s="22">
        <v>9.1999999999999993</v>
      </c>
      <c r="X133" s="22">
        <v>13.2</v>
      </c>
      <c r="Y133" s="22">
        <v>34.799999999999997</v>
      </c>
      <c r="Z133" s="22">
        <v>0.8</v>
      </c>
      <c r="AA133" s="22">
        <v>0</v>
      </c>
      <c r="AB133" s="22">
        <v>0</v>
      </c>
      <c r="AC133" s="22">
        <v>0</v>
      </c>
      <c r="AD133" s="22">
        <v>0.52</v>
      </c>
      <c r="AE133" s="22">
        <v>0.06</v>
      </c>
      <c r="AF133" s="22">
        <v>0.02</v>
      </c>
      <c r="AG133" s="22">
        <v>0.64</v>
      </c>
      <c r="AH133" s="22">
        <v>1.24</v>
      </c>
      <c r="AI133" s="22">
        <v>0</v>
      </c>
      <c r="AJ133" s="23">
        <v>0</v>
      </c>
      <c r="AK133" s="23">
        <v>0</v>
      </c>
      <c r="AL133" s="23">
        <v>0</v>
      </c>
      <c r="AM133" s="23">
        <v>0</v>
      </c>
      <c r="AN133" s="23">
        <v>0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0</v>
      </c>
      <c r="AY133" s="23">
        <v>0</v>
      </c>
      <c r="AZ133" s="23">
        <v>0</v>
      </c>
      <c r="BA133" s="23">
        <v>0</v>
      </c>
      <c r="BB133" s="23">
        <v>0</v>
      </c>
      <c r="BC133" s="23">
        <v>0</v>
      </c>
      <c r="BD133" s="23">
        <v>0</v>
      </c>
      <c r="BE133" s="23">
        <v>0</v>
      </c>
      <c r="BF133" s="23">
        <v>0</v>
      </c>
      <c r="BG133" s="23">
        <v>0</v>
      </c>
      <c r="BH133" s="23">
        <v>0</v>
      </c>
      <c r="BI133" s="23">
        <v>0</v>
      </c>
      <c r="BJ133" s="23">
        <v>0</v>
      </c>
      <c r="BK133" s="23">
        <v>0</v>
      </c>
      <c r="BL133" s="23">
        <v>0</v>
      </c>
      <c r="BM133" s="23">
        <v>0</v>
      </c>
      <c r="BN133" s="23">
        <v>0</v>
      </c>
      <c r="BO133" s="23">
        <v>0</v>
      </c>
      <c r="BP133" s="23">
        <v>0</v>
      </c>
      <c r="BQ133" s="23">
        <v>0</v>
      </c>
      <c r="BR133" s="23">
        <v>0</v>
      </c>
      <c r="BS133" s="23">
        <v>0</v>
      </c>
      <c r="BT133" s="23">
        <v>0</v>
      </c>
      <c r="BU133" s="23">
        <v>0</v>
      </c>
      <c r="BV133" s="23">
        <v>0</v>
      </c>
      <c r="BW133" s="23">
        <v>0</v>
      </c>
      <c r="BX133" s="23">
        <v>0</v>
      </c>
      <c r="BY133" s="23">
        <v>0</v>
      </c>
      <c r="BZ133" s="23">
        <v>0</v>
      </c>
      <c r="CA133" s="23">
        <v>0</v>
      </c>
      <c r="CB133" s="23">
        <v>15.08</v>
      </c>
      <c r="CC133" s="24"/>
      <c r="CD133" s="24"/>
      <c r="CE133" s="23">
        <v>0</v>
      </c>
      <c r="CG133" s="23">
        <v>0</v>
      </c>
      <c r="CH133" s="23">
        <v>0</v>
      </c>
      <c r="CI133" s="23">
        <v>0</v>
      </c>
      <c r="CJ133" s="23">
        <v>0</v>
      </c>
      <c r="CK133" s="23">
        <v>0</v>
      </c>
      <c r="CL133" s="23">
        <v>0</v>
      </c>
      <c r="CM133" s="23">
        <v>0</v>
      </c>
      <c r="CN133" s="23">
        <v>0</v>
      </c>
      <c r="CO133" s="23">
        <v>0</v>
      </c>
      <c r="CP133" s="23">
        <v>0</v>
      </c>
      <c r="CQ133" s="23">
        <v>0</v>
      </c>
    </row>
    <row r="134" spans="1:95" s="16" customFormat="1" x14ac:dyDescent="0.25">
      <c r="A134" s="31" t="s">
        <v>158</v>
      </c>
      <c r="B134" s="18" t="s">
        <v>113</v>
      </c>
      <c r="C134" s="37" t="str">
        <f>"30"</f>
        <v>30</v>
      </c>
      <c r="D134" s="19">
        <v>1.98</v>
      </c>
      <c r="E134" s="19">
        <v>0</v>
      </c>
      <c r="F134" s="19">
        <v>0.36</v>
      </c>
      <c r="G134" s="19">
        <v>0</v>
      </c>
      <c r="H134" s="19">
        <v>12.51</v>
      </c>
      <c r="I134" s="19">
        <v>58.013999999999996</v>
      </c>
      <c r="J134" s="19">
        <v>0.06</v>
      </c>
      <c r="K134" s="19">
        <v>0</v>
      </c>
      <c r="L134" s="19">
        <v>0.06</v>
      </c>
      <c r="M134" s="19">
        <v>0</v>
      </c>
      <c r="N134" s="19">
        <v>0.36</v>
      </c>
      <c r="O134" s="19">
        <v>9.66</v>
      </c>
      <c r="P134" s="19">
        <v>2.4900000000000002</v>
      </c>
      <c r="Q134" s="19">
        <v>0</v>
      </c>
      <c r="R134" s="19">
        <v>0</v>
      </c>
      <c r="S134" s="19">
        <v>0.3</v>
      </c>
      <c r="T134" s="19">
        <v>0.75</v>
      </c>
      <c r="U134" s="19">
        <v>0</v>
      </c>
      <c r="V134" s="19">
        <v>73.5</v>
      </c>
      <c r="W134" s="19">
        <v>10.5</v>
      </c>
      <c r="X134" s="19">
        <v>14.1</v>
      </c>
      <c r="Y134" s="19">
        <v>47.4</v>
      </c>
      <c r="Z134" s="19">
        <v>1.17</v>
      </c>
      <c r="AA134" s="19">
        <v>0</v>
      </c>
      <c r="AB134" s="19">
        <v>1.5</v>
      </c>
      <c r="AC134" s="19">
        <v>0.3</v>
      </c>
      <c r="AD134" s="19">
        <v>0.42</v>
      </c>
      <c r="AE134" s="19">
        <v>0.05</v>
      </c>
      <c r="AF134" s="19">
        <v>0.02</v>
      </c>
      <c r="AG134" s="19">
        <v>0.21</v>
      </c>
      <c r="AH134" s="19">
        <v>0.6</v>
      </c>
      <c r="AI134" s="19">
        <v>0</v>
      </c>
      <c r="AJ134" s="16">
        <v>0</v>
      </c>
      <c r="AK134" s="16">
        <v>96.6</v>
      </c>
      <c r="AL134" s="16">
        <v>74.400000000000006</v>
      </c>
      <c r="AM134" s="16">
        <v>128.1</v>
      </c>
      <c r="AN134" s="16">
        <v>66.900000000000006</v>
      </c>
      <c r="AO134" s="16">
        <v>27.9</v>
      </c>
      <c r="AP134" s="16">
        <v>59.4</v>
      </c>
      <c r="AQ134" s="16">
        <v>24</v>
      </c>
      <c r="AR134" s="16">
        <v>111.3</v>
      </c>
      <c r="AS134" s="16">
        <v>89.1</v>
      </c>
      <c r="AT134" s="16">
        <v>87.3</v>
      </c>
      <c r="AU134" s="16">
        <v>139.19999999999999</v>
      </c>
      <c r="AV134" s="16">
        <v>37.200000000000003</v>
      </c>
      <c r="AW134" s="16">
        <v>93</v>
      </c>
      <c r="AX134" s="16">
        <v>458.7</v>
      </c>
      <c r="AY134" s="16">
        <v>0</v>
      </c>
      <c r="AZ134" s="16">
        <v>157.80000000000001</v>
      </c>
      <c r="BA134" s="16">
        <v>87.3</v>
      </c>
      <c r="BB134" s="16">
        <v>54</v>
      </c>
      <c r="BC134" s="16">
        <v>39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0</v>
      </c>
      <c r="BJ134" s="16">
        <v>0</v>
      </c>
      <c r="BK134" s="16">
        <v>0.04</v>
      </c>
      <c r="BL134" s="16">
        <v>0</v>
      </c>
      <c r="BM134" s="16">
        <v>0</v>
      </c>
      <c r="BN134" s="16">
        <v>0.01</v>
      </c>
      <c r="BO134" s="16">
        <v>0</v>
      </c>
      <c r="BP134" s="16">
        <v>0</v>
      </c>
      <c r="BQ134" s="16">
        <v>0</v>
      </c>
      <c r="BR134" s="16">
        <v>0</v>
      </c>
      <c r="BS134" s="16">
        <v>0.03</v>
      </c>
      <c r="BT134" s="16">
        <v>0</v>
      </c>
      <c r="BU134" s="16">
        <v>0</v>
      </c>
      <c r="BV134" s="16">
        <v>0.14000000000000001</v>
      </c>
      <c r="BW134" s="16">
        <v>0.02</v>
      </c>
      <c r="BX134" s="16">
        <v>0</v>
      </c>
      <c r="BY134" s="16">
        <v>0</v>
      </c>
      <c r="BZ134" s="16">
        <v>0</v>
      </c>
      <c r="CA134" s="16">
        <v>0</v>
      </c>
      <c r="CB134" s="16">
        <v>14.1</v>
      </c>
      <c r="CC134" s="20"/>
      <c r="CD134" s="20"/>
      <c r="CE134" s="16">
        <v>0.25</v>
      </c>
      <c r="CG134" s="16">
        <v>0</v>
      </c>
      <c r="CH134" s="16">
        <v>0</v>
      </c>
      <c r="CI134" s="16">
        <v>0</v>
      </c>
      <c r="CJ134" s="16">
        <v>0</v>
      </c>
      <c r="CK134" s="16">
        <v>0</v>
      </c>
      <c r="CL134" s="16">
        <v>0</v>
      </c>
      <c r="CM134" s="16">
        <v>0</v>
      </c>
      <c r="CN134" s="16">
        <v>0</v>
      </c>
      <c r="CO134" s="16">
        <v>0</v>
      </c>
      <c r="CP134" s="16">
        <v>0</v>
      </c>
      <c r="CQ134" s="16">
        <v>0</v>
      </c>
    </row>
    <row r="135" spans="1:95" s="27" customFormat="1" x14ac:dyDescent="0.25">
      <c r="A135" s="32"/>
      <c r="B135" s="25" t="s">
        <v>114</v>
      </c>
      <c r="C135" s="26"/>
      <c r="D135" s="26">
        <v>38.119999999999997</v>
      </c>
      <c r="E135" s="26">
        <v>20.83</v>
      </c>
      <c r="F135" s="26">
        <v>35.1</v>
      </c>
      <c r="G135" s="26">
        <v>0.02</v>
      </c>
      <c r="H135" s="26">
        <v>115.3</v>
      </c>
      <c r="I135" s="26">
        <v>914.3</v>
      </c>
      <c r="J135" s="26">
        <v>9.27</v>
      </c>
      <c r="K135" s="26">
        <v>4.46</v>
      </c>
      <c r="L135" s="26">
        <v>9.27</v>
      </c>
      <c r="M135" s="26">
        <v>0</v>
      </c>
      <c r="N135" s="26">
        <v>19.63</v>
      </c>
      <c r="O135" s="26">
        <v>69.2</v>
      </c>
      <c r="P135" s="26">
        <v>8.84</v>
      </c>
      <c r="Q135" s="26">
        <v>0</v>
      </c>
      <c r="R135" s="26">
        <v>0</v>
      </c>
      <c r="S135" s="26">
        <v>0.89</v>
      </c>
      <c r="T135" s="26">
        <v>5.72</v>
      </c>
      <c r="U135" s="26">
        <v>309.33999999999997</v>
      </c>
      <c r="V135" s="26">
        <v>1112.96</v>
      </c>
      <c r="W135" s="26">
        <v>76.8</v>
      </c>
      <c r="X135" s="26">
        <v>110.36</v>
      </c>
      <c r="Y135" s="26">
        <v>409.81</v>
      </c>
      <c r="Z135" s="26">
        <v>6.48</v>
      </c>
      <c r="AA135" s="26">
        <v>29.66</v>
      </c>
      <c r="AB135" s="26">
        <v>4704.78</v>
      </c>
      <c r="AC135" s="26">
        <v>921.72</v>
      </c>
      <c r="AD135" s="26">
        <v>4.96</v>
      </c>
      <c r="AE135" s="26">
        <v>0.3</v>
      </c>
      <c r="AF135" s="26">
        <v>0.31</v>
      </c>
      <c r="AG135" s="26">
        <v>5.86</v>
      </c>
      <c r="AH135" s="26">
        <v>14.04</v>
      </c>
      <c r="AI135" s="26">
        <v>12.81</v>
      </c>
      <c r="AJ135" s="27">
        <v>0</v>
      </c>
      <c r="AK135" s="27">
        <v>1317.66</v>
      </c>
      <c r="AL135" s="27">
        <v>1029.8599999999999</v>
      </c>
      <c r="AM135" s="27">
        <v>1879.25</v>
      </c>
      <c r="AN135" s="27">
        <v>1760.61</v>
      </c>
      <c r="AO135" s="27">
        <v>549.75</v>
      </c>
      <c r="AP135" s="27">
        <v>998.47</v>
      </c>
      <c r="AQ135" s="27">
        <v>298.08</v>
      </c>
      <c r="AR135" s="27">
        <v>1095.5999999999999</v>
      </c>
      <c r="AS135" s="27">
        <v>1357.22</v>
      </c>
      <c r="AT135" s="27">
        <v>1488.39</v>
      </c>
      <c r="AU135" s="27">
        <v>2275.62</v>
      </c>
      <c r="AV135" s="27">
        <v>782.14</v>
      </c>
      <c r="AW135" s="27">
        <v>1143.3</v>
      </c>
      <c r="AX135" s="27">
        <v>4173.3100000000004</v>
      </c>
      <c r="AY135" s="27">
        <v>247.67</v>
      </c>
      <c r="AZ135" s="27">
        <v>988.43</v>
      </c>
      <c r="BA135" s="27">
        <v>1082.25</v>
      </c>
      <c r="BB135" s="27">
        <v>849.01</v>
      </c>
      <c r="BC135" s="27">
        <v>377.23</v>
      </c>
      <c r="BD135" s="27">
        <v>0.05</v>
      </c>
      <c r="BE135" s="27">
        <v>0.01</v>
      </c>
      <c r="BF135" s="27">
        <v>0.01</v>
      </c>
      <c r="BG135" s="27">
        <v>0.03</v>
      </c>
      <c r="BH135" s="27">
        <v>0.03</v>
      </c>
      <c r="BI135" s="27">
        <v>0.12</v>
      </c>
      <c r="BJ135" s="27">
        <v>0</v>
      </c>
      <c r="BK135" s="27">
        <v>0.87</v>
      </c>
      <c r="BL135" s="27">
        <v>0</v>
      </c>
      <c r="BM135" s="27">
        <v>0.37</v>
      </c>
      <c r="BN135" s="27">
        <v>0.02</v>
      </c>
      <c r="BO135" s="27">
        <v>0.04</v>
      </c>
      <c r="BP135" s="27">
        <v>0</v>
      </c>
      <c r="BQ135" s="27">
        <v>0</v>
      </c>
      <c r="BR135" s="27">
        <v>0.05</v>
      </c>
      <c r="BS135" s="27">
        <v>1.98</v>
      </c>
      <c r="BT135" s="27">
        <v>0</v>
      </c>
      <c r="BU135" s="27">
        <v>0</v>
      </c>
      <c r="BV135" s="27">
        <v>3.8</v>
      </c>
      <c r="BW135" s="27">
        <v>0.03</v>
      </c>
      <c r="BX135" s="27">
        <v>0</v>
      </c>
      <c r="BY135" s="27">
        <v>0</v>
      </c>
      <c r="BZ135" s="27">
        <v>0</v>
      </c>
      <c r="CA135" s="27">
        <v>0</v>
      </c>
      <c r="CB135" s="27">
        <v>592.35</v>
      </c>
      <c r="CC135" s="14"/>
      <c r="CD135" s="14">
        <f>$I$135/$I$136*100</f>
        <v>57.286967418546361</v>
      </c>
      <c r="CE135" s="27">
        <v>813.79</v>
      </c>
      <c r="CG135" s="27">
        <v>0</v>
      </c>
      <c r="CH135" s="27">
        <v>0</v>
      </c>
      <c r="CI135" s="27">
        <v>0</v>
      </c>
      <c r="CJ135" s="27">
        <v>0</v>
      </c>
      <c r="CK135" s="27">
        <v>0</v>
      </c>
      <c r="CL135" s="27">
        <v>0</v>
      </c>
      <c r="CM135" s="27">
        <v>0</v>
      </c>
      <c r="CN135" s="27">
        <v>0</v>
      </c>
      <c r="CO135" s="27">
        <v>0</v>
      </c>
      <c r="CP135" s="27">
        <v>10.54</v>
      </c>
      <c r="CQ135" s="27">
        <v>1.04</v>
      </c>
    </row>
    <row r="136" spans="1:95" s="27" customFormat="1" x14ac:dyDescent="0.25">
      <c r="A136" s="32"/>
      <c r="B136" s="25" t="s">
        <v>115</v>
      </c>
      <c r="C136" s="26"/>
      <c r="D136" s="26">
        <v>53.48</v>
      </c>
      <c r="E136" s="26">
        <v>25.13</v>
      </c>
      <c r="F136" s="26">
        <v>64.760000000000005</v>
      </c>
      <c r="G136" s="26">
        <v>0.02</v>
      </c>
      <c r="H136" s="26">
        <v>204.6</v>
      </c>
      <c r="I136" s="26">
        <v>1596</v>
      </c>
      <c r="J136" s="26">
        <v>17.61</v>
      </c>
      <c r="K136" s="26">
        <v>4.8499999999999996</v>
      </c>
      <c r="L136" s="26">
        <v>17.61</v>
      </c>
      <c r="M136" s="26">
        <v>0</v>
      </c>
      <c r="N136" s="26">
        <v>50.57</v>
      </c>
      <c r="O136" s="26">
        <v>118.92</v>
      </c>
      <c r="P136" s="26">
        <v>12.48</v>
      </c>
      <c r="Q136" s="26">
        <v>0</v>
      </c>
      <c r="R136" s="26">
        <v>0</v>
      </c>
      <c r="S136" s="26">
        <v>2.4</v>
      </c>
      <c r="T136" s="26">
        <v>8.82</v>
      </c>
      <c r="U136" s="26">
        <v>322.58</v>
      </c>
      <c r="V136" s="26">
        <v>1482.02</v>
      </c>
      <c r="W136" s="26">
        <v>256.19</v>
      </c>
      <c r="X136" s="26">
        <v>147.02000000000001</v>
      </c>
      <c r="Y136" s="26">
        <v>585.54</v>
      </c>
      <c r="Z136" s="26">
        <v>11</v>
      </c>
      <c r="AA136" s="26">
        <v>168.07</v>
      </c>
      <c r="AB136" s="26">
        <v>4809.24</v>
      </c>
      <c r="AC136" s="26">
        <v>1022.46</v>
      </c>
      <c r="AD136" s="26">
        <v>5.85</v>
      </c>
      <c r="AE136" s="26">
        <v>0.43</v>
      </c>
      <c r="AF136" s="26">
        <v>0.43</v>
      </c>
      <c r="AG136" s="26">
        <v>7.13</v>
      </c>
      <c r="AH136" s="26">
        <v>15.72</v>
      </c>
      <c r="AI136" s="26">
        <v>17.97</v>
      </c>
      <c r="AJ136" s="27">
        <v>0.4</v>
      </c>
      <c r="AK136" s="27">
        <v>1337.64</v>
      </c>
      <c r="AL136" s="27">
        <v>1053.69</v>
      </c>
      <c r="AM136" s="27">
        <v>1914.44</v>
      </c>
      <c r="AN136" s="27">
        <v>1792.89</v>
      </c>
      <c r="AO136" s="27">
        <v>555.42999999999995</v>
      </c>
      <c r="AP136" s="27">
        <v>1019.06</v>
      </c>
      <c r="AQ136" s="27">
        <v>306.20999999999998</v>
      </c>
      <c r="AR136" s="27">
        <v>1113.58</v>
      </c>
      <c r="AS136" s="27">
        <v>1386.58</v>
      </c>
      <c r="AT136" s="27">
        <v>1506.84</v>
      </c>
      <c r="AU136" s="27">
        <v>2397.13</v>
      </c>
      <c r="AV136" s="27">
        <v>795.51</v>
      </c>
      <c r="AW136" s="27">
        <v>1167.5999999999999</v>
      </c>
      <c r="AX136" s="27">
        <v>4250.93</v>
      </c>
      <c r="AY136" s="27">
        <v>247.67</v>
      </c>
      <c r="AZ136" s="27">
        <v>1013.02</v>
      </c>
      <c r="BA136" s="27">
        <v>1111.45</v>
      </c>
      <c r="BB136" s="27">
        <v>862.98</v>
      </c>
      <c r="BC136" s="27">
        <v>386.15</v>
      </c>
      <c r="BD136" s="27">
        <v>0.62</v>
      </c>
      <c r="BE136" s="27">
        <v>0.14000000000000001</v>
      </c>
      <c r="BF136" s="27">
        <v>0.12</v>
      </c>
      <c r="BG136" s="27">
        <v>0.32</v>
      </c>
      <c r="BH136" s="27">
        <v>0.4</v>
      </c>
      <c r="BI136" s="27">
        <v>1.31</v>
      </c>
      <c r="BJ136" s="27">
        <v>0</v>
      </c>
      <c r="BK136" s="27">
        <v>4.6399999999999997</v>
      </c>
      <c r="BL136" s="27">
        <v>0</v>
      </c>
      <c r="BM136" s="27">
        <v>1.52</v>
      </c>
      <c r="BN136" s="27">
        <v>0.02</v>
      </c>
      <c r="BO136" s="27">
        <v>0.04</v>
      </c>
      <c r="BP136" s="27">
        <v>0</v>
      </c>
      <c r="BQ136" s="27">
        <v>0</v>
      </c>
      <c r="BR136" s="27">
        <v>0.48</v>
      </c>
      <c r="BS136" s="27">
        <v>5.45</v>
      </c>
      <c r="BT136" s="27">
        <v>0</v>
      </c>
      <c r="BU136" s="27">
        <v>0</v>
      </c>
      <c r="BV136" s="27">
        <v>3.93</v>
      </c>
      <c r="BW136" s="27">
        <v>0.04</v>
      </c>
      <c r="BX136" s="27">
        <v>0</v>
      </c>
      <c r="BY136" s="27">
        <v>0</v>
      </c>
      <c r="BZ136" s="27">
        <v>0</v>
      </c>
      <c r="CA136" s="27">
        <v>0</v>
      </c>
      <c r="CB136" s="27">
        <v>975.33</v>
      </c>
      <c r="CC136" s="14"/>
      <c r="CD136" s="14"/>
      <c r="CE136" s="27">
        <v>969.61</v>
      </c>
      <c r="CG136" s="27">
        <v>2</v>
      </c>
      <c r="CH136" s="27">
        <v>2</v>
      </c>
      <c r="CI136" s="27">
        <v>2</v>
      </c>
      <c r="CJ136" s="27">
        <v>200</v>
      </c>
      <c r="CK136" s="27">
        <v>91</v>
      </c>
      <c r="CL136" s="27">
        <v>145.5</v>
      </c>
      <c r="CM136" s="27">
        <v>0.3</v>
      </c>
      <c r="CN136" s="27">
        <v>0.3</v>
      </c>
      <c r="CO136" s="27">
        <v>0.3</v>
      </c>
      <c r="CP136" s="27">
        <v>20.54</v>
      </c>
      <c r="CQ136" s="27">
        <v>1.8</v>
      </c>
    </row>
    <row r="137" spans="1:95" x14ac:dyDescent="0.25">
      <c r="A137" s="29"/>
      <c r="V137" s="10" t="e">
        <f>V136-#REF!</f>
        <v>#REF!</v>
      </c>
      <c r="W137" s="10" t="e">
        <f>W136-#REF!</f>
        <v>#REF!</v>
      </c>
      <c r="X137" s="10" t="e">
        <f>X136-#REF!</f>
        <v>#REF!</v>
      </c>
      <c r="Y137" s="10" t="e">
        <f>Y136-#REF!</f>
        <v>#REF!</v>
      </c>
      <c r="Z137" s="10" t="e">
        <f>Z136-#REF!</f>
        <v>#REF!</v>
      </c>
      <c r="AA137" s="10" t="e">
        <f>AA136-#REF!</f>
        <v>#REF!</v>
      </c>
      <c r="AB137" s="10" t="e">
        <f>AB136-#REF!</f>
        <v>#REF!</v>
      </c>
      <c r="AC137" s="10" t="e">
        <f>AC136-#REF!</f>
        <v>#REF!</v>
      </c>
      <c r="AD137" s="10" t="e">
        <f>AD136-#REF!</f>
        <v>#REF!</v>
      </c>
      <c r="AE137" s="10" t="e">
        <f>AE136-#REF!</f>
        <v>#REF!</v>
      </c>
      <c r="AF137" s="10" t="e">
        <f>AF136-#REF!</f>
        <v>#REF!</v>
      </c>
      <c r="AI137" s="10" t="e">
        <f>AI136-#REF!</f>
        <v>#REF!</v>
      </c>
      <c r="CI137" s="1" t="e">
        <f>CI136-#REF!</f>
        <v>#REF!</v>
      </c>
      <c r="CL137" s="1" t="e">
        <f>CL136-#REF!</f>
        <v>#REF!</v>
      </c>
      <c r="CO137" s="1" t="e">
        <f>CO136-#REF!</f>
        <v>#REF!</v>
      </c>
    </row>
    <row r="138" spans="1:95" x14ac:dyDescent="0.25">
      <c r="A138" s="29"/>
    </row>
    <row r="139" spans="1:95" x14ac:dyDescent="0.25">
      <c r="A139" s="54" t="s">
        <v>94</v>
      </c>
      <c r="B139" s="45" t="s">
        <v>95</v>
      </c>
      <c r="C139" s="45" t="s">
        <v>73</v>
      </c>
      <c r="D139" s="48" t="s">
        <v>0</v>
      </c>
      <c r="E139" s="49"/>
      <c r="F139" s="48" t="s">
        <v>1</v>
      </c>
      <c r="G139" s="49"/>
      <c r="H139" s="45" t="s">
        <v>74</v>
      </c>
      <c r="I139" s="45" t="s">
        <v>96</v>
      </c>
    </row>
    <row r="140" spans="1:95" x14ac:dyDescent="0.25">
      <c r="A140" s="55"/>
      <c r="B140" s="45"/>
      <c r="C140" s="45"/>
      <c r="D140" s="50"/>
      <c r="E140" s="51"/>
      <c r="F140" s="50"/>
      <c r="G140" s="51"/>
      <c r="H140" s="45"/>
      <c r="I140" s="45"/>
    </row>
    <row r="141" spans="1:95" x14ac:dyDescent="0.25">
      <c r="A141" s="29"/>
      <c r="B141" s="17" t="s">
        <v>143</v>
      </c>
    </row>
    <row r="142" spans="1:95" x14ac:dyDescent="0.25">
      <c r="A142" s="29"/>
      <c r="B142" s="17" t="s">
        <v>100</v>
      </c>
    </row>
    <row r="143" spans="1:95" s="23" customFormat="1" ht="31.5" x14ac:dyDescent="0.25">
      <c r="A143" s="30" t="str">
        <f>"1.5"</f>
        <v>1.5</v>
      </c>
      <c r="B143" s="21" t="s">
        <v>101</v>
      </c>
      <c r="C143" s="33">
        <v>40</v>
      </c>
      <c r="D143" s="22">
        <v>3.16</v>
      </c>
      <c r="E143" s="22">
        <v>0</v>
      </c>
      <c r="F143" s="22">
        <v>0.4</v>
      </c>
      <c r="G143" s="22">
        <v>0</v>
      </c>
      <c r="H143" s="22">
        <v>20.64</v>
      </c>
      <c r="I143" s="22">
        <v>98.2</v>
      </c>
      <c r="J143" s="22">
        <v>0.08</v>
      </c>
      <c r="K143" s="22">
        <v>0</v>
      </c>
      <c r="L143" s="22">
        <v>0.08</v>
      </c>
      <c r="M143" s="22">
        <v>0</v>
      </c>
      <c r="N143" s="22">
        <v>0.84</v>
      </c>
      <c r="O143" s="22">
        <v>18.48</v>
      </c>
      <c r="P143" s="22">
        <v>1.32</v>
      </c>
      <c r="Q143" s="22">
        <v>0</v>
      </c>
      <c r="R143" s="22">
        <v>0</v>
      </c>
      <c r="S143" s="22">
        <v>0.12</v>
      </c>
      <c r="T143" s="22">
        <v>0.6</v>
      </c>
      <c r="U143" s="22">
        <v>0</v>
      </c>
      <c r="V143" s="22">
        <v>53.2</v>
      </c>
      <c r="W143" s="22">
        <v>9.1999999999999993</v>
      </c>
      <c r="X143" s="22">
        <v>13.2</v>
      </c>
      <c r="Y143" s="22">
        <v>34.799999999999997</v>
      </c>
      <c r="Z143" s="22">
        <v>0.8</v>
      </c>
      <c r="AA143" s="22">
        <v>0</v>
      </c>
      <c r="AB143" s="22">
        <v>0</v>
      </c>
      <c r="AC143" s="22">
        <v>0</v>
      </c>
      <c r="AD143" s="22">
        <v>0.52</v>
      </c>
      <c r="AE143" s="22">
        <v>0.06</v>
      </c>
      <c r="AF143" s="22">
        <v>0.02</v>
      </c>
      <c r="AG143" s="22">
        <v>0.64</v>
      </c>
      <c r="AH143" s="22">
        <v>1.24</v>
      </c>
      <c r="AI143" s="22">
        <v>0</v>
      </c>
      <c r="AJ143" s="23">
        <v>0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  <c r="AP143" s="23">
        <v>0</v>
      </c>
      <c r="AQ143" s="23">
        <v>0</v>
      </c>
      <c r="AR143" s="23">
        <v>0</v>
      </c>
      <c r="AS143" s="23">
        <v>0</v>
      </c>
      <c r="AT143" s="23">
        <v>0</v>
      </c>
      <c r="AU143" s="23">
        <v>0</v>
      </c>
      <c r="AV143" s="23">
        <v>0</v>
      </c>
      <c r="AW143" s="23">
        <v>0</v>
      </c>
      <c r="AX143" s="23">
        <v>0</v>
      </c>
      <c r="AY143" s="23">
        <v>0</v>
      </c>
      <c r="AZ143" s="23">
        <v>0</v>
      </c>
      <c r="BA143" s="23">
        <v>0</v>
      </c>
      <c r="BB143" s="23">
        <v>0</v>
      </c>
      <c r="BC143" s="23">
        <v>0</v>
      </c>
      <c r="BD143" s="23">
        <v>0</v>
      </c>
      <c r="BE143" s="23">
        <v>0</v>
      </c>
      <c r="BF143" s="23">
        <v>0</v>
      </c>
      <c r="BG143" s="23">
        <v>0</v>
      </c>
      <c r="BH143" s="23">
        <v>0</v>
      </c>
      <c r="BI143" s="23">
        <v>0</v>
      </c>
      <c r="BJ143" s="23">
        <v>0</v>
      </c>
      <c r="BK143" s="23">
        <v>0</v>
      </c>
      <c r="BL143" s="23">
        <v>0</v>
      </c>
      <c r="BM143" s="23">
        <v>0</v>
      </c>
      <c r="BN143" s="23">
        <v>0</v>
      </c>
      <c r="BO143" s="23">
        <v>0</v>
      </c>
      <c r="BP143" s="23">
        <v>0</v>
      </c>
      <c r="BQ143" s="23">
        <v>0</v>
      </c>
      <c r="BR143" s="23">
        <v>0</v>
      </c>
      <c r="BS143" s="23">
        <v>0</v>
      </c>
      <c r="BT143" s="23">
        <v>0</v>
      </c>
      <c r="BU143" s="23">
        <v>0</v>
      </c>
      <c r="BV143" s="23">
        <v>0</v>
      </c>
      <c r="BW143" s="23">
        <v>0</v>
      </c>
      <c r="BX143" s="23">
        <v>0</v>
      </c>
      <c r="BY143" s="23">
        <v>0</v>
      </c>
      <c r="BZ143" s="23">
        <v>0</v>
      </c>
      <c r="CA143" s="23">
        <v>0</v>
      </c>
      <c r="CB143" s="23">
        <v>15.08</v>
      </c>
      <c r="CC143" s="24"/>
      <c r="CD143" s="24"/>
      <c r="CE143" s="23">
        <v>0</v>
      </c>
      <c r="CG143" s="23">
        <v>0</v>
      </c>
      <c r="CH143" s="23">
        <v>0</v>
      </c>
      <c r="CI143" s="23">
        <v>0</v>
      </c>
      <c r="CJ143" s="23">
        <v>0</v>
      </c>
      <c r="CK143" s="23">
        <v>0</v>
      </c>
      <c r="CL143" s="23">
        <v>0</v>
      </c>
      <c r="CM143" s="23">
        <v>0</v>
      </c>
      <c r="CN143" s="23">
        <v>0</v>
      </c>
      <c r="CO143" s="23">
        <v>0</v>
      </c>
      <c r="CP143" s="23">
        <v>0</v>
      </c>
      <c r="CQ143" s="23">
        <v>0</v>
      </c>
    </row>
    <row r="144" spans="1:95" s="23" customFormat="1" x14ac:dyDescent="0.25">
      <c r="A144" s="30" t="str">
        <f>"183"</f>
        <v>183</v>
      </c>
      <c r="B144" s="21" t="s">
        <v>103</v>
      </c>
      <c r="C144" s="33">
        <v>200</v>
      </c>
      <c r="D144" s="22">
        <v>11.47</v>
      </c>
      <c r="E144" s="22">
        <v>0.02</v>
      </c>
      <c r="F144" s="22">
        <v>7.37</v>
      </c>
      <c r="G144" s="22">
        <v>0</v>
      </c>
      <c r="H144" s="22">
        <v>60.02</v>
      </c>
      <c r="I144" s="22">
        <v>337</v>
      </c>
      <c r="J144" s="22">
        <v>3.11</v>
      </c>
      <c r="K144" s="22">
        <v>0.12</v>
      </c>
      <c r="L144" s="22">
        <v>3.11</v>
      </c>
      <c r="M144" s="22">
        <v>0</v>
      </c>
      <c r="N144" s="22">
        <v>1.18</v>
      </c>
      <c r="O144" s="22">
        <v>43.88</v>
      </c>
      <c r="P144" s="22">
        <v>8.9499999999999993</v>
      </c>
      <c r="Q144" s="22">
        <v>0</v>
      </c>
      <c r="R144" s="22">
        <v>0</v>
      </c>
      <c r="S144" s="22">
        <v>0</v>
      </c>
      <c r="T144" s="22">
        <v>3.18</v>
      </c>
      <c r="U144" s="22">
        <v>671.51</v>
      </c>
      <c r="V144" s="22">
        <v>314.57</v>
      </c>
      <c r="W144" s="22">
        <v>22.99</v>
      </c>
      <c r="X144" s="22">
        <v>158.80000000000001</v>
      </c>
      <c r="Y144" s="22">
        <v>233.17</v>
      </c>
      <c r="Z144" s="22">
        <v>5.48</v>
      </c>
      <c r="AA144" s="22">
        <v>28.7</v>
      </c>
      <c r="AB144" s="22">
        <v>24.14</v>
      </c>
      <c r="AC144" s="22">
        <v>33.44</v>
      </c>
      <c r="AD144" s="22">
        <v>0.72</v>
      </c>
      <c r="AE144" s="22">
        <v>0.3</v>
      </c>
      <c r="AF144" s="22">
        <v>0.15</v>
      </c>
      <c r="AG144" s="22">
        <v>2.98</v>
      </c>
      <c r="AH144" s="22">
        <v>6.01</v>
      </c>
      <c r="AI144" s="22">
        <v>0</v>
      </c>
      <c r="AJ144" s="23">
        <v>0</v>
      </c>
      <c r="AK144" s="23">
        <v>483.36</v>
      </c>
      <c r="AL144" s="23">
        <v>377.09</v>
      </c>
      <c r="AM144" s="23">
        <v>611.03</v>
      </c>
      <c r="AN144" s="23">
        <v>434.43</v>
      </c>
      <c r="AO144" s="23">
        <v>262.02</v>
      </c>
      <c r="AP144" s="23">
        <v>328.29</v>
      </c>
      <c r="AQ144" s="23">
        <v>148.38</v>
      </c>
      <c r="AR144" s="23">
        <v>485</v>
      </c>
      <c r="AS144" s="23">
        <v>475</v>
      </c>
      <c r="AT144" s="23">
        <v>915.98</v>
      </c>
      <c r="AU144" s="23">
        <v>902.23</v>
      </c>
      <c r="AV144" s="23">
        <v>246.2</v>
      </c>
      <c r="AW144" s="23">
        <v>589.07000000000005</v>
      </c>
      <c r="AX144" s="23">
        <v>1851.03</v>
      </c>
      <c r="AY144" s="23">
        <v>0</v>
      </c>
      <c r="AZ144" s="23">
        <v>410.01</v>
      </c>
      <c r="BA144" s="23">
        <v>496.82</v>
      </c>
      <c r="BB144" s="23">
        <v>352.62</v>
      </c>
      <c r="BC144" s="23">
        <v>269.95</v>
      </c>
      <c r="BD144" s="23">
        <v>0.18</v>
      </c>
      <c r="BE144" s="23">
        <v>0.04</v>
      </c>
      <c r="BF144" s="23">
        <v>0.03</v>
      </c>
      <c r="BG144" s="23">
        <v>0.09</v>
      </c>
      <c r="BH144" s="23">
        <v>0.12</v>
      </c>
      <c r="BI144" s="23">
        <v>0.38</v>
      </c>
      <c r="BJ144" s="23">
        <v>0</v>
      </c>
      <c r="BK144" s="23">
        <v>1.61</v>
      </c>
      <c r="BL144" s="23">
        <v>0</v>
      </c>
      <c r="BM144" s="23">
        <v>0.39</v>
      </c>
      <c r="BN144" s="23">
        <v>0.01</v>
      </c>
      <c r="BO144" s="23">
        <v>0</v>
      </c>
      <c r="BP144" s="23">
        <v>0</v>
      </c>
      <c r="BQ144" s="23">
        <v>0</v>
      </c>
      <c r="BR144" s="23">
        <v>0.15</v>
      </c>
      <c r="BS144" s="23">
        <v>1.96</v>
      </c>
      <c r="BT144" s="23">
        <v>0.02</v>
      </c>
      <c r="BU144" s="23">
        <v>0</v>
      </c>
      <c r="BV144" s="23">
        <v>0.9</v>
      </c>
      <c r="BW144" s="23">
        <v>0.09</v>
      </c>
      <c r="BX144" s="23">
        <v>0</v>
      </c>
      <c r="BY144" s="23">
        <v>0</v>
      </c>
      <c r="BZ144" s="23">
        <v>0</v>
      </c>
      <c r="CA144" s="23">
        <v>0</v>
      </c>
      <c r="CB144" s="23">
        <v>136.80000000000001</v>
      </c>
      <c r="CC144" s="24"/>
      <c r="CD144" s="24"/>
      <c r="CE144" s="23">
        <v>32.729999999999997</v>
      </c>
      <c r="CG144" s="23">
        <v>0</v>
      </c>
      <c r="CH144" s="23">
        <v>0</v>
      </c>
      <c r="CI144" s="23">
        <v>0</v>
      </c>
      <c r="CJ144" s="23">
        <v>0</v>
      </c>
      <c r="CK144" s="23">
        <v>0</v>
      </c>
      <c r="CL144" s="23">
        <v>0</v>
      </c>
      <c r="CM144" s="23">
        <v>0</v>
      </c>
      <c r="CN144" s="23">
        <v>0</v>
      </c>
      <c r="CO144" s="23">
        <v>0</v>
      </c>
      <c r="CP144" s="23">
        <v>0</v>
      </c>
      <c r="CQ144" s="23">
        <v>1.75</v>
      </c>
    </row>
    <row r="145" spans="1:95" s="23" customFormat="1" ht="31.5" x14ac:dyDescent="0.25">
      <c r="A145" s="30" t="s">
        <v>178</v>
      </c>
      <c r="B145" s="21" t="s">
        <v>192</v>
      </c>
      <c r="C145" s="33" t="s">
        <v>188</v>
      </c>
      <c r="D145" s="22">
        <v>10.7</v>
      </c>
      <c r="E145" s="22">
        <v>11.32</v>
      </c>
      <c r="F145" s="22">
        <v>10.11</v>
      </c>
      <c r="G145" s="22">
        <v>0</v>
      </c>
      <c r="H145" s="22">
        <v>8.4700000000000006</v>
      </c>
      <c r="I145" s="22">
        <v>167.71</v>
      </c>
      <c r="J145" s="22">
        <v>9.4</v>
      </c>
      <c r="K145" s="22">
        <v>0.39</v>
      </c>
      <c r="L145" s="22">
        <v>9.4</v>
      </c>
      <c r="M145" s="22">
        <v>0</v>
      </c>
      <c r="N145" s="22">
        <v>1.56</v>
      </c>
      <c r="O145" s="22">
        <v>14.21</v>
      </c>
      <c r="P145" s="22">
        <v>1.1200000000000001</v>
      </c>
      <c r="Q145" s="22">
        <v>0</v>
      </c>
      <c r="R145" s="22">
        <v>0</v>
      </c>
      <c r="S145" s="22">
        <v>0.19</v>
      </c>
      <c r="T145" s="22">
        <v>2.2599999999999998</v>
      </c>
      <c r="U145" s="22">
        <v>111.15</v>
      </c>
      <c r="V145" s="22">
        <v>185.6</v>
      </c>
      <c r="W145" s="22">
        <v>22.27</v>
      </c>
      <c r="X145" s="22">
        <v>22.54</v>
      </c>
      <c r="Y145" s="22">
        <v>132.47</v>
      </c>
      <c r="Z145" s="22">
        <v>1.71</v>
      </c>
      <c r="AA145" s="22">
        <v>75.239999999999995</v>
      </c>
      <c r="AB145" s="22">
        <v>214.64</v>
      </c>
      <c r="AC145" s="22">
        <v>145.51</v>
      </c>
      <c r="AD145" s="22">
        <v>0.91</v>
      </c>
      <c r="AE145" s="22">
        <v>7.0000000000000007E-2</v>
      </c>
      <c r="AF145" s="22">
        <v>0.1</v>
      </c>
      <c r="AG145" s="22">
        <v>4.7300000000000004</v>
      </c>
      <c r="AH145" s="22">
        <v>9.4</v>
      </c>
      <c r="AI145" s="22">
        <v>0.53</v>
      </c>
      <c r="AJ145" s="23">
        <v>0</v>
      </c>
      <c r="AK145" s="23">
        <v>8.5</v>
      </c>
      <c r="AL145" s="23">
        <v>7.79</v>
      </c>
      <c r="AM145" s="23">
        <v>14.26</v>
      </c>
      <c r="AN145" s="23">
        <v>5.81</v>
      </c>
      <c r="AO145" s="23">
        <v>2.87</v>
      </c>
      <c r="AP145" s="23">
        <v>6.62</v>
      </c>
      <c r="AQ145" s="23">
        <v>3.38</v>
      </c>
      <c r="AR145" s="23">
        <v>8.67</v>
      </c>
      <c r="AS145" s="23">
        <v>6.52</v>
      </c>
      <c r="AT145" s="23">
        <v>6.84</v>
      </c>
      <c r="AU145" s="23">
        <v>9.08</v>
      </c>
      <c r="AV145" s="23">
        <v>4.3499999999999996</v>
      </c>
      <c r="AW145" s="23">
        <v>5.95</v>
      </c>
      <c r="AX145" s="23">
        <v>48.87</v>
      </c>
      <c r="AY145" s="23">
        <v>0</v>
      </c>
      <c r="AZ145" s="23">
        <v>14.83</v>
      </c>
      <c r="BA145" s="23">
        <v>9.3000000000000007</v>
      </c>
      <c r="BB145" s="23">
        <v>5.34</v>
      </c>
      <c r="BC145" s="23">
        <v>3.14</v>
      </c>
      <c r="BD145" s="23">
        <v>0.27</v>
      </c>
      <c r="BE145" s="23">
        <v>0.06</v>
      </c>
      <c r="BF145" s="23">
        <v>0.05</v>
      </c>
      <c r="BG145" s="23">
        <v>0.14000000000000001</v>
      </c>
      <c r="BH145" s="23">
        <v>0.18</v>
      </c>
      <c r="BI145" s="23">
        <v>0.56999999999999995</v>
      </c>
      <c r="BJ145" s="23">
        <v>0</v>
      </c>
      <c r="BK145" s="23">
        <v>1.8</v>
      </c>
      <c r="BL145" s="23">
        <v>0</v>
      </c>
      <c r="BM145" s="23">
        <v>0.55000000000000004</v>
      </c>
      <c r="BN145" s="23">
        <v>0</v>
      </c>
      <c r="BO145" s="23">
        <v>0</v>
      </c>
      <c r="BP145" s="23">
        <v>0</v>
      </c>
      <c r="BQ145" s="23">
        <v>0</v>
      </c>
      <c r="BR145" s="23">
        <v>0.21</v>
      </c>
      <c r="BS145" s="23">
        <v>1.66</v>
      </c>
      <c r="BT145" s="23">
        <v>0</v>
      </c>
      <c r="BU145" s="23">
        <v>0</v>
      </c>
      <c r="BV145" s="23">
        <v>7.0000000000000007E-2</v>
      </c>
      <c r="BW145" s="23">
        <v>0.01</v>
      </c>
      <c r="BX145" s="23">
        <v>0</v>
      </c>
      <c r="BY145" s="23">
        <v>0</v>
      </c>
      <c r="BZ145" s="23">
        <v>0</v>
      </c>
      <c r="CA145" s="23">
        <v>0</v>
      </c>
      <c r="CB145" s="23">
        <v>104.89</v>
      </c>
      <c r="CC145" s="24"/>
      <c r="CD145" s="24"/>
      <c r="CE145" s="23">
        <v>111.01</v>
      </c>
      <c r="CG145" s="23">
        <v>0</v>
      </c>
      <c r="CH145" s="23">
        <v>0</v>
      </c>
      <c r="CI145" s="23">
        <v>0</v>
      </c>
      <c r="CJ145" s="23">
        <v>0</v>
      </c>
      <c r="CK145" s="23">
        <v>0</v>
      </c>
      <c r="CL145" s="23">
        <v>0</v>
      </c>
      <c r="CM145" s="23">
        <v>0</v>
      </c>
      <c r="CN145" s="23">
        <v>0</v>
      </c>
      <c r="CO145" s="23">
        <v>0</v>
      </c>
      <c r="CP145" s="23">
        <v>0.3</v>
      </c>
      <c r="CQ145" s="23">
        <v>1.2</v>
      </c>
    </row>
    <row r="146" spans="1:95" s="23" customFormat="1" x14ac:dyDescent="0.25">
      <c r="A146" s="30" t="s">
        <v>186</v>
      </c>
      <c r="B146" s="21" t="s">
        <v>130</v>
      </c>
      <c r="C146" s="22" t="str">
        <f>"200"</f>
        <v>200</v>
      </c>
      <c r="D146" s="22">
        <v>0</v>
      </c>
      <c r="E146" s="22">
        <v>0</v>
      </c>
      <c r="F146" s="22">
        <v>0</v>
      </c>
      <c r="G146" s="22">
        <v>0</v>
      </c>
      <c r="H146" s="22">
        <v>18.95</v>
      </c>
      <c r="I146" s="22">
        <v>70.710400000000007</v>
      </c>
      <c r="J146" s="22">
        <v>0</v>
      </c>
      <c r="K146" s="22">
        <v>0</v>
      </c>
      <c r="L146" s="22">
        <v>0</v>
      </c>
      <c r="M146" s="22">
        <v>0</v>
      </c>
      <c r="N146" s="22">
        <v>18.23</v>
      </c>
      <c r="O146" s="22">
        <v>0</v>
      </c>
      <c r="P146" s="22">
        <v>0.72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120</v>
      </c>
      <c r="AB146" s="22">
        <v>0</v>
      </c>
      <c r="AC146" s="22">
        <v>0</v>
      </c>
      <c r="AD146" s="22">
        <v>2.34</v>
      </c>
      <c r="AE146" s="22">
        <v>0.26</v>
      </c>
      <c r="AF146" s="22">
        <v>0.31</v>
      </c>
      <c r="AG146" s="22">
        <v>2.5499999999999998</v>
      </c>
      <c r="AH146" s="22">
        <v>0</v>
      </c>
      <c r="AI146" s="22">
        <v>8</v>
      </c>
      <c r="AJ146" s="23">
        <v>0</v>
      </c>
      <c r="AK146" s="23">
        <v>0</v>
      </c>
      <c r="AL146" s="23">
        <v>0</v>
      </c>
      <c r="AM146" s="23">
        <v>0</v>
      </c>
      <c r="AN146" s="23">
        <v>0</v>
      </c>
      <c r="AO146" s="23">
        <v>0</v>
      </c>
      <c r="AP146" s="23">
        <v>0</v>
      </c>
      <c r="AQ146" s="23">
        <v>0</v>
      </c>
      <c r="AR146" s="23">
        <v>0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0</v>
      </c>
      <c r="AY146" s="23">
        <v>0</v>
      </c>
      <c r="AZ146" s="23">
        <v>0</v>
      </c>
      <c r="BA146" s="23">
        <v>0</v>
      </c>
      <c r="BB146" s="23">
        <v>0</v>
      </c>
      <c r="BC146" s="23">
        <v>0</v>
      </c>
      <c r="BD146" s="23">
        <v>0</v>
      </c>
      <c r="BE146" s="23">
        <v>0</v>
      </c>
      <c r="BF146" s="23">
        <v>0</v>
      </c>
      <c r="BG146" s="23">
        <v>0</v>
      </c>
      <c r="BH146" s="23">
        <v>0</v>
      </c>
      <c r="BI146" s="23">
        <v>0</v>
      </c>
      <c r="BJ146" s="23">
        <v>0</v>
      </c>
      <c r="BK146" s="23">
        <v>0</v>
      </c>
      <c r="BL146" s="23">
        <v>0</v>
      </c>
      <c r="BM146" s="23">
        <v>0</v>
      </c>
      <c r="BN146" s="23">
        <v>0</v>
      </c>
      <c r="BO146" s="23">
        <v>0</v>
      </c>
      <c r="BP146" s="23">
        <v>0</v>
      </c>
      <c r="BQ146" s="23">
        <v>0</v>
      </c>
      <c r="BR146" s="23">
        <v>0</v>
      </c>
      <c r="BS146" s="23">
        <v>0</v>
      </c>
      <c r="BT146" s="23">
        <v>0</v>
      </c>
      <c r="BU146" s="23">
        <v>0</v>
      </c>
      <c r="BV146" s="23">
        <v>0</v>
      </c>
      <c r="BW146" s="23">
        <v>0</v>
      </c>
      <c r="BX146" s="23">
        <v>0</v>
      </c>
      <c r="BY146" s="23">
        <v>0</v>
      </c>
      <c r="BZ146" s="23">
        <v>0</v>
      </c>
      <c r="CA146" s="23">
        <v>0</v>
      </c>
      <c r="CB146" s="23">
        <v>200.64</v>
      </c>
      <c r="CC146" s="24"/>
      <c r="CD146" s="24"/>
      <c r="CE146" s="23">
        <v>120</v>
      </c>
      <c r="CG146" s="23">
        <v>0</v>
      </c>
      <c r="CH146" s="23">
        <v>0</v>
      </c>
      <c r="CI146" s="23">
        <v>0</v>
      </c>
      <c r="CJ146" s="23">
        <v>0</v>
      </c>
      <c r="CK146" s="23">
        <v>0</v>
      </c>
      <c r="CL146" s="23">
        <v>0</v>
      </c>
      <c r="CM146" s="23">
        <v>0</v>
      </c>
      <c r="CN146" s="23">
        <v>0</v>
      </c>
      <c r="CO146" s="23">
        <v>0</v>
      </c>
      <c r="CP146" s="23">
        <v>0</v>
      </c>
      <c r="CQ146" s="23">
        <v>0</v>
      </c>
    </row>
    <row r="147" spans="1:95" s="16" customFormat="1" x14ac:dyDescent="0.25">
      <c r="A147" s="31" t="s">
        <v>173</v>
      </c>
      <c r="B147" s="18" t="s">
        <v>119</v>
      </c>
      <c r="C147" s="19" t="str">
        <f>"100"</f>
        <v>100</v>
      </c>
      <c r="D147" s="19">
        <v>0.4</v>
      </c>
      <c r="E147" s="19">
        <v>0</v>
      </c>
      <c r="F147" s="19">
        <v>0.4</v>
      </c>
      <c r="G147" s="19">
        <v>0.4</v>
      </c>
      <c r="H147" s="19">
        <v>11.6</v>
      </c>
      <c r="I147" s="19">
        <v>48.68</v>
      </c>
      <c r="J147" s="19">
        <v>0.1</v>
      </c>
      <c r="K147" s="19">
        <v>0</v>
      </c>
      <c r="L147" s="19">
        <v>0</v>
      </c>
      <c r="M147" s="19">
        <v>0</v>
      </c>
      <c r="N147" s="19">
        <v>9</v>
      </c>
      <c r="O147" s="19">
        <v>0.8</v>
      </c>
      <c r="P147" s="19">
        <v>1.8</v>
      </c>
      <c r="Q147" s="19">
        <v>0</v>
      </c>
      <c r="R147" s="19">
        <v>0</v>
      </c>
      <c r="S147" s="19">
        <v>0.8</v>
      </c>
      <c r="T147" s="19">
        <v>0.5</v>
      </c>
      <c r="U147" s="19">
        <v>26</v>
      </c>
      <c r="V147" s="19">
        <v>278</v>
      </c>
      <c r="W147" s="19">
        <v>16</v>
      </c>
      <c r="X147" s="19">
        <v>9</v>
      </c>
      <c r="Y147" s="19">
        <v>11</v>
      </c>
      <c r="Z147" s="19">
        <v>2.2000000000000002</v>
      </c>
      <c r="AA147" s="19">
        <v>0</v>
      </c>
      <c r="AB147" s="19">
        <v>30</v>
      </c>
      <c r="AC147" s="19">
        <v>5</v>
      </c>
      <c r="AD147" s="19">
        <v>0.2</v>
      </c>
      <c r="AE147" s="19">
        <v>0.03</v>
      </c>
      <c r="AF147" s="19">
        <v>0.02</v>
      </c>
      <c r="AG147" s="19">
        <v>0.3</v>
      </c>
      <c r="AH147" s="19">
        <v>0.4</v>
      </c>
      <c r="AI147" s="19">
        <v>10</v>
      </c>
      <c r="AJ147" s="16">
        <v>0</v>
      </c>
      <c r="AK147" s="16">
        <v>12</v>
      </c>
      <c r="AL147" s="16">
        <v>13</v>
      </c>
      <c r="AM147" s="16">
        <v>19</v>
      </c>
      <c r="AN147" s="16">
        <v>18</v>
      </c>
      <c r="AO147" s="16">
        <v>3</v>
      </c>
      <c r="AP147" s="16">
        <v>11</v>
      </c>
      <c r="AQ147" s="16">
        <v>3</v>
      </c>
      <c r="AR147" s="16">
        <v>9</v>
      </c>
      <c r="AS147" s="16">
        <v>17</v>
      </c>
      <c r="AT147" s="16">
        <v>10</v>
      </c>
      <c r="AU147" s="16">
        <v>78</v>
      </c>
      <c r="AV147" s="16">
        <v>7</v>
      </c>
      <c r="AW147" s="16">
        <v>14</v>
      </c>
      <c r="AX147" s="16">
        <v>42</v>
      </c>
      <c r="AY147" s="16">
        <v>0</v>
      </c>
      <c r="AZ147" s="16">
        <v>13</v>
      </c>
      <c r="BA147" s="16">
        <v>16</v>
      </c>
      <c r="BB147" s="16">
        <v>6</v>
      </c>
      <c r="BC147" s="16">
        <v>5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0</v>
      </c>
      <c r="BJ147" s="16">
        <v>0</v>
      </c>
      <c r="BK147" s="16">
        <v>0</v>
      </c>
      <c r="BL147" s="16">
        <v>0</v>
      </c>
      <c r="BM147" s="16">
        <v>0</v>
      </c>
      <c r="BN147" s="16">
        <v>0</v>
      </c>
      <c r="BO147" s="16">
        <v>0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86.3</v>
      </c>
      <c r="CC147" s="20"/>
      <c r="CD147" s="20"/>
      <c r="CE147" s="16">
        <v>5</v>
      </c>
      <c r="CG147" s="16">
        <v>2</v>
      </c>
      <c r="CH147" s="16">
        <v>2</v>
      </c>
      <c r="CI147" s="16">
        <v>2</v>
      </c>
      <c r="CJ147" s="16">
        <v>150</v>
      </c>
      <c r="CK147" s="16">
        <v>150</v>
      </c>
      <c r="CL147" s="16">
        <v>150</v>
      </c>
      <c r="CM147" s="16">
        <v>46.8</v>
      </c>
      <c r="CN147" s="16">
        <v>46.8</v>
      </c>
      <c r="CO147" s="16">
        <v>46.8</v>
      </c>
      <c r="CP147" s="16">
        <v>0</v>
      </c>
      <c r="CQ147" s="16">
        <v>0</v>
      </c>
    </row>
    <row r="148" spans="1:95" s="27" customFormat="1" x14ac:dyDescent="0.25">
      <c r="A148" s="32"/>
      <c r="B148" s="25" t="s">
        <v>107</v>
      </c>
      <c r="C148" s="26"/>
      <c r="D148" s="26">
        <v>25.73</v>
      </c>
      <c r="E148" s="26">
        <v>11.35</v>
      </c>
      <c r="F148" s="26">
        <v>18.27</v>
      </c>
      <c r="G148" s="26">
        <v>0.4</v>
      </c>
      <c r="H148" s="26">
        <v>119.7</v>
      </c>
      <c r="I148" s="26">
        <v>722.3</v>
      </c>
      <c r="J148" s="26">
        <v>12.69</v>
      </c>
      <c r="K148" s="26">
        <v>0.51</v>
      </c>
      <c r="L148" s="26">
        <v>12.59</v>
      </c>
      <c r="M148" s="26">
        <v>0</v>
      </c>
      <c r="N148" s="26">
        <v>30.81</v>
      </c>
      <c r="O148" s="26">
        <v>77.37</v>
      </c>
      <c r="P148" s="26">
        <v>13.91</v>
      </c>
      <c r="Q148" s="26">
        <v>0</v>
      </c>
      <c r="R148" s="26">
        <v>0</v>
      </c>
      <c r="S148" s="26">
        <v>1.1100000000000001</v>
      </c>
      <c r="T148" s="26">
        <v>6.54</v>
      </c>
      <c r="U148" s="26">
        <v>808.66</v>
      </c>
      <c r="V148" s="26">
        <v>831.37</v>
      </c>
      <c r="W148" s="26">
        <v>70.459999999999994</v>
      </c>
      <c r="X148" s="26">
        <v>203.54</v>
      </c>
      <c r="Y148" s="26">
        <v>411.44</v>
      </c>
      <c r="Z148" s="26">
        <v>10.19</v>
      </c>
      <c r="AA148" s="26">
        <v>223.94</v>
      </c>
      <c r="AB148" s="26">
        <v>268.77999999999997</v>
      </c>
      <c r="AC148" s="26">
        <v>183.95</v>
      </c>
      <c r="AD148" s="26">
        <v>4.68</v>
      </c>
      <c r="AE148" s="26">
        <v>0.72</v>
      </c>
      <c r="AF148" s="26">
        <v>0.61</v>
      </c>
      <c r="AG148" s="26">
        <v>11.2</v>
      </c>
      <c r="AH148" s="26">
        <v>17.05</v>
      </c>
      <c r="AI148" s="26">
        <v>18.53</v>
      </c>
      <c r="AJ148" s="27">
        <v>0</v>
      </c>
      <c r="AK148" s="27">
        <v>503.87</v>
      </c>
      <c r="AL148" s="27">
        <v>397.87</v>
      </c>
      <c r="AM148" s="27">
        <v>644.29</v>
      </c>
      <c r="AN148" s="27">
        <v>458.24</v>
      </c>
      <c r="AO148" s="27">
        <v>267.89</v>
      </c>
      <c r="AP148" s="27">
        <v>345.92</v>
      </c>
      <c r="AQ148" s="27">
        <v>154.75</v>
      </c>
      <c r="AR148" s="27">
        <v>502.67</v>
      </c>
      <c r="AS148" s="27">
        <v>498.53</v>
      </c>
      <c r="AT148" s="27">
        <v>932.83</v>
      </c>
      <c r="AU148" s="27">
        <v>989.31</v>
      </c>
      <c r="AV148" s="27">
        <v>257.55</v>
      </c>
      <c r="AW148" s="27">
        <v>609.02</v>
      </c>
      <c r="AX148" s="27">
        <v>1941.89</v>
      </c>
      <c r="AY148" s="27">
        <v>0</v>
      </c>
      <c r="AZ148" s="27">
        <v>437.84</v>
      </c>
      <c r="BA148" s="27">
        <v>522.12</v>
      </c>
      <c r="BB148" s="27">
        <v>363.96</v>
      </c>
      <c r="BC148" s="27">
        <v>278.08999999999997</v>
      </c>
      <c r="BD148" s="27">
        <v>0.45</v>
      </c>
      <c r="BE148" s="27">
        <v>0.1</v>
      </c>
      <c r="BF148" s="27">
        <v>0.09</v>
      </c>
      <c r="BG148" s="27">
        <v>0.23</v>
      </c>
      <c r="BH148" s="27">
        <v>0.28999999999999998</v>
      </c>
      <c r="BI148" s="27">
        <v>0.95</v>
      </c>
      <c r="BJ148" s="27">
        <v>0</v>
      </c>
      <c r="BK148" s="27">
        <v>3.4</v>
      </c>
      <c r="BL148" s="27">
        <v>0</v>
      </c>
      <c r="BM148" s="27">
        <v>0.94</v>
      </c>
      <c r="BN148" s="27">
        <v>0.01</v>
      </c>
      <c r="BO148" s="27">
        <v>0</v>
      </c>
      <c r="BP148" s="27">
        <v>0</v>
      </c>
      <c r="BQ148" s="27">
        <v>0</v>
      </c>
      <c r="BR148" s="27">
        <v>0.36</v>
      </c>
      <c r="BS148" s="27">
        <v>3.62</v>
      </c>
      <c r="BT148" s="27">
        <v>0.02</v>
      </c>
      <c r="BU148" s="27">
        <v>0</v>
      </c>
      <c r="BV148" s="27">
        <v>0.97</v>
      </c>
      <c r="BW148" s="27">
        <v>0.09</v>
      </c>
      <c r="BX148" s="27">
        <v>0</v>
      </c>
      <c r="BY148" s="27">
        <v>0</v>
      </c>
      <c r="BZ148" s="27">
        <v>0</v>
      </c>
      <c r="CA148" s="27">
        <v>0</v>
      </c>
      <c r="CB148" s="27">
        <v>543.71</v>
      </c>
      <c r="CC148" s="14"/>
      <c r="CD148" s="14">
        <f>$I$148/$I$158*100</f>
        <v>46.509980682549902</v>
      </c>
      <c r="CE148" s="27">
        <v>268.74</v>
      </c>
      <c r="CG148" s="27">
        <v>2</v>
      </c>
      <c r="CH148" s="27">
        <v>2</v>
      </c>
      <c r="CI148" s="27">
        <v>2</v>
      </c>
      <c r="CJ148" s="27">
        <v>150</v>
      </c>
      <c r="CK148" s="27">
        <v>150</v>
      </c>
      <c r="CL148" s="27">
        <v>150</v>
      </c>
      <c r="CM148" s="27">
        <v>46.8</v>
      </c>
      <c r="CN148" s="27">
        <v>46.8</v>
      </c>
      <c r="CO148" s="27">
        <v>46.8</v>
      </c>
      <c r="CP148" s="27">
        <v>0.3</v>
      </c>
      <c r="CQ148" s="27">
        <v>2.95</v>
      </c>
    </row>
    <row r="149" spans="1:95" x14ac:dyDescent="0.25">
      <c r="A149" s="29"/>
      <c r="B149" s="17" t="s">
        <v>108</v>
      </c>
    </row>
    <row r="150" spans="1:95" s="23" customFormat="1" x14ac:dyDescent="0.25">
      <c r="A150" s="30" t="str">
        <f>"41"</f>
        <v>41</v>
      </c>
      <c r="B150" s="21" t="s">
        <v>109</v>
      </c>
      <c r="C150" s="33">
        <v>100</v>
      </c>
      <c r="D150" s="22">
        <v>3.55</v>
      </c>
      <c r="E150" s="22">
        <v>1.1399999999999999</v>
      </c>
      <c r="F150" s="22">
        <v>10.48</v>
      </c>
      <c r="G150" s="22">
        <v>0</v>
      </c>
      <c r="H150" s="22">
        <v>9.1300000000000008</v>
      </c>
      <c r="I150" s="22">
        <v>142.19999999999999</v>
      </c>
      <c r="J150" s="22">
        <v>1.04</v>
      </c>
      <c r="K150" s="22">
        <v>3.9</v>
      </c>
      <c r="L150" s="22">
        <v>1.04</v>
      </c>
      <c r="M150" s="22">
        <v>0</v>
      </c>
      <c r="N150" s="22">
        <v>1.23</v>
      </c>
      <c r="O150" s="22">
        <v>3.21</v>
      </c>
      <c r="P150" s="22">
        <v>1.03</v>
      </c>
      <c r="Q150" s="22">
        <v>0</v>
      </c>
      <c r="R150" s="22">
        <v>0</v>
      </c>
      <c r="S150" s="22">
        <v>0.09</v>
      </c>
      <c r="T150" s="22">
        <v>0.79</v>
      </c>
      <c r="U150" s="22">
        <v>92.9</v>
      </c>
      <c r="V150" s="22">
        <v>144.88999999999999</v>
      </c>
      <c r="W150" s="22">
        <v>11.9</v>
      </c>
      <c r="X150" s="22">
        <v>12.1</v>
      </c>
      <c r="Y150" s="22">
        <v>42.15</v>
      </c>
      <c r="Z150" s="22">
        <v>0.49</v>
      </c>
      <c r="AA150" s="22">
        <v>13.5</v>
      </c>
      <c r="AB150" s="22">
        <v>982.61</v>
      </c>
      <c r="AC150" s="22">
        <v>261.85000000000002</v>
      </c>
      <c r="AD150" s="22">
        <v>2.78</v>
      </c>
      <c r="AE150" s="22">
        <v>0.05</v>
      </c>
      <c r="AF150" s="22">
        <v>0.06</v>
      </c>
      <c r="AG150" s="22">
        <v>0.44</v>
      </c>
      <c r="AH150" s="22">
        <v>1.19</v>
      </c>
      <c r="AI150" s="22">
        <v>1.51</v>
      </c>
      <c r="AJ150" s="23">
        <v>0</v>
      </c>
      <c r="AK150" s="23">
        <v>74.760000000000005</v>
      </c>
      <c r="AL150" s="23">
        <v>62.14</v>
      </c>
      <c r="AM150" s="23">
        <v>106.03</v>
      </c>
      <c r="AN150" s="23">
        <v>92.36</v>
      </c>
      <c r="AO150" s="23">
        <v>38.81</v>
      </c>
      <c r="AP150" s="23">
        <v>62.93</v>
      </c>
      <c r="AQ150" s="23">
        <v>22.1</v>
      </c>
      <c r="AR150" s="23">
        <v>66.59</v>
      </c>
      <c r="AS150" s="23">
        <v>76.66</v>
      </c>
      <c r="AT150" s="23">
        <v>102.95</v>
      </c>
      <c r="AU150" s="23">
        <v>131.93</v>
      </c>
      <c r="AV150" s="23">
        <v>33.020000000000003</v>
      </c>
      <c r="AW150" s="23">
        <v>46.41</v>
      </c>
      <c r="AX150" s="23">
        <v>218.37</v>
      </c>
      <c r="AY150" s="23">
        <v>1.18</v>
      </c>
      <c r="AZ150" s="23">
        <v>42.62</v>
      </c>
      <c r="BA150" s="23">
        <v>87.33</v>
      </c>
      <c r="BB150" s="23">
        <v>48.15</v>
      </c>
      <c r="BC150" s="23">
        <v>28.63</v>
      </c>
      <c r="BD150" s="23">
        <v>0</v>
      </c>
      <c r="BE150" s="23">
        <v>0</v>
      </c>
      <c r="BF150" s="23">
        <v>0</v>
      </c>
      <c r="BG150" s="23">
        <v>0</v>
      </c>
      <c r="BH150" s="23">
        <v>0</v>
      </c>
      <c r="BI150" s="23">
        <v>0</v>
      </c>
      <c r="BJ150" s="23">
        <v>0</v>
      </c>
      <c r="BK150" s="23">
        <v>0.34</v>
      </c>
      <c r="BL150" s="23">
        <v>0</v>
      </c>
      <c r="BM150" s="23">
        <v>0.22</v>
      </c>
      <c r="BN150" s="23">
        <v>0.02</v>
      </c>
      <c r="BO150" s="23">
        <v>0.04</v>
      </c>
      <c r="BP150" s="23">
        <v>0</v>
      </c>
      <c r="BQ150" s="23">
        <v>0</v>
      </c>
      <c r="BR150" s="23">
        <v>0</v>
      </c>
      <c r="BS150" s="23">
        <v>1.28</v>
      </c>
      <c r="BT150" s="23">
        <v>0</v>
      </c>
      <c r="BU150" s="23">
        <v>0</v>
      </c>
      <c r="BV150" s="23">
        <v>3.56</v>
      </c>
      <c r="BW150" s="23">
        <v>0</v>
      </c>
      <c r="BX150" s="23">
        <v>0</v>
      </c>
      <c r="BY150" s="23">
        <v>0</v>
      </c>
      <c r="BZ150" s="23">
        <v>0</v>
      </c>
      <c r="CA150" s="23">
        <v>0</v>
      </c>
      <c r="CB150" s="23">
        <v>43.3</v>
      </c>
      <c r="CC150" s="24"/>
      <c r="CD150" s="24"/>
      <c r="CE150" s="23">
        <v>177.27</v>
      </c>
      <c r="CG150" s="23">
        <v>0</v>
      </c>
      <c r="CH150" s="23">
        <v>0</v>
      </c>
      <c r="CI150" s="23">
        <v>0</v>
      </c>
      <c r="CJ150" s="23">
        <v>0</v>
      </c>
      <c r="CK150" s="23">
        <v>0</v>
      </c>
      <c r="CL150" s="23">
        <v>0</v>
      </c>
      <c r="CM150" s="23">
        <v>0</v>
      </c>
      <c r="CN150" s="23">
        <v>0</v>
      </c>
      <c r="CO150" s="23">
        <v>0</v>
      </c>
      <c r="CP150" s="23">
        <v>0</v>
      </c>
      <c r="CQ150" s="23">
        <v>0.24</v>
      </c>
    </row>
    <row r="151" spans="1:95" s="23" customFormat="1" x14ac:dyDescent="0.25">
      <c r="A151" s="30" t="str">
        <f>"58"</f>
        <v>58</v>
      </c>
      <c r="B151" s="21" t="s">
        <v>133</v>
      </c>
      <c r="C151" s="33">
        <v>250</v>
      </c>
      <c r="D151" s="22">
        <v>2</v>
      </c>
      <c r="E151" s="22">
        <v>0.21</v>
      </c>
      <c r="F151" s="22">
        <v>5.36</v>
      </c>
      <c r="G151" s="22">
        <v>0</v>
      </c>
      <c r="H151" s="22">
        <v>14.95</v>
      </c>
      <c r="I151" s="22">
        <v>111.1</v>
      </c>
      <c r="J151" s="22">
        <v>2.68</v>
      </c>
      <c r="K151" s="22">
        <v>0.08</v>
      </c>
      <c r="L151" s="22">
        <v>2.68</v>
      </c>
      <c r="M151" s="22">
        <v>0</v>
      </c>
      <c r="N151" s="22">
        <v>7.88</v>
      </c>
      <c r="O151" s="22">
        <v>2.37</v>
      </c>
      <c r="P151" s="22">
        <v>1.71</v>
      </c>
      <c r="Q151" s="22">
        <v>0</v>
      </c>
      <c r="R151" s="22">
        <v>0</v>
      </c>
      <c r="S151" s="22">
        <v>0.27</v>
      </c>
      <c r="T151" s="22">
        <v>1.1499999999999999</v>
      </c>
      <c r="U151" s="22">
        <v>102.19</v>
      </c>
      <c r="V151" s="22">
        <v>288.42</v>
      </c>
      <c r="W151" s="22">
        <v>33.520000000000003</v>
      </c>
      <c r="X151" s="22">
        <v>18.37</v>
      </c>
      <c r="Y151" s="22">
        <v>41.18</v>
      </c>
      <c r="Z151" s="22">
        <v>0.87</v>
      </c>
      <c r="AA151" s="22">
        <v>30.88</v>
      </c>
      <c r="AB151" s="22">
        <v>926.78</v>
      </c>
      <c r="AC151" s="22">
        <v>202.5</v>
      </c>
      <c r="AD151" s="22">
        <v>0.2</v>
      </c>
      <c r="AE151" s="22">
        <v>0.04</v>
      </c>
      <c r="AF151" s="22">
        <v>0.05</v>
      </c>
      <c r="AG151" s="22">
        <v>0.45</v>
      </c>
      <c r="AH151" s="22">
        <v>0.8</v>
      </c>
      <c r="AI151" s="22">
        <v>6.36</v>
      </c>
      <c r="AJ151" s="23">
        <v>0</v>
      </c>
      <c r="AK151" s="23">
        <v>33.82</v>
      </c>
      <c r="AL151" s="23">
        <v>36.46</v>
      </c>
      <c r="AM151" s="23">
        <v>43.81</v>
      </c>
      <c r="AN151" s="23">
        <v>51.69</v>
      </c>
      <c r="AO151" s="23">
        <v>12.34</v>
      </c>
      <c r="AP151" s="23">
        <v>33.4</v>
      </c>
      <c r="AQ151" s="23">
        <v>10.26</v>
      </c>
      <c r="AR151" s="23">
        <v>32.57</v>
      </c>
      <c r="AS151" s="23">
        <v>37.229999999999997</v>
      </c>
      <c r="AT151" s="23">
        <v>65.040000000000006</v>
      </c>
      <c r="AU151" s="23">
        <v>152.52000000000001</v>
      </c>
      <c r="AV151" s="23">
        <v>12.78</v>
      </c>
      <c r="AW151" s="23">
        <v>28.46</v>
      </c>
      <c r="AX151" s="23">
        <v>184.77</v>
      </c>
      <c r="AY151" s="23">
        <v>0</v>
      </c>
      <c r="AZ151" s="23">
        <v>31.99</v>
      </c>
      <c r="BA151" s="23">
        <v>36.9</v>
      </c>
      <c r="BB151" s="23">
        <v>30.45</v>
      </c>
      <c r="BC151" s="23">
        <v>11.01</v>
      </c>
      <c r="BD151" s="23">
        <v>0.12</v>
      </c>
      <c r="BE151" s="23">
        <v>0.03</v>
      </c>
      <c r="BF151" s="23">
        <v>0.02</v>
      </c>
      <c r="BG151" s="23">
        <v>0.06</v>
      </c>
      <c r="BH151" s="23">
        <v>0.08</v>
      </c>
      <c r="BI151" s="23">
        <v>0.25</v>
      </c>
      <c r="BJ151" s="23">
        <v>0</v>
      </c>
      <c r="BK151" s="23">
        <v>0.78</v>
      </c>
      <c r="BL151" s="23">
        <v>0</v>
      </c>
      <c r="BM151" s="23">
        <v>0.24</v>
      </c>
      <c r="BN151" s="23">
        <v>0</v>
      </c>
      <c r="BO151" s="23">
        <v>0</v>
      </c>
      <c r="BP151" s="23">
        <v>0</v>
      </c>
      <c r="BQ151" s="23">
        <v>0</v>
      </c>
      <c r="BR151" s="23">
        <v>0.09</v>
      </c>
      <c r="BS151" s="23">
        <v>0.74</v>
      </c>
      <c r="BT151" s="23">
        <v>0</v>
      </c>
      <c r="BU151" s="23">
        <v>0</v>
      </c>
      <c r="BV151" s="23">
        <v>0.04</v>
      </c>
      <c r="BW151" s="23">
        <v>0</v>
      </c>
      <c r="BX151" s="23">
        <v>0</v>
      </c>
      <c r="BY151" s="23">
        <v>0</v>
      </c>
      <c r="BZ151" s="23">
        <v>0</v>
      </c>
      <c r="CA151" s="23">
        <v>0</v>
      </c>
      <c r="CB151" s="23">
        <v>236.5</v>
      </c>
      <c r="CC151" s="24"/>
      <c r="CD151" s="24"/>
      <c r="CE151" s="23">
        <v>185.34</v>
      </c>
      <c r="CG151" s="23">
        <v>0</v>
      </c>
      <c r="CH151" s="23">
        <v>0</v>
      </c>
      <c r="CI151" s="23">
        <v>0</v>
      </c>
      <c r="CJ151" s="23">
        <v>0</v>
      </c>
      <c r="CK151" s="23">
        <v>0</v>
      </c>
      <c r="CL151" s="23">
        <v>0</v>
      </c>
      <c r="CM151" s="23">
        <v>0</v>
      </c>
      <c r="CN151" s="23">
        <v>0</v>
      </c>
      <c r="CO151" s="23">
        <v>0</v>
      </c>
      <c r="CP151" s="23">
        <v>2.4</v>
      </c>
      <c r="CQ151" s="23">
        <v>0.27</v>
      </c>
    </row>
    <row r="152" spans="1:95" s="23" customFormat="1" x14ac:dyDescent="0.25">
      <c r="A152" s="30" t="str">
        <f>"146"</f>
        <v>146</v>
      </c>
      <c r="B152" s="21" t="s">
        <v>111</v>
      </c>
      <c r="C152" s="33">
        <v>180</v>
      </c>
      <c r="D152" s="22">
        <v>3.66</v>
      </c>
      <c r="E152" s="22">
        <v>0.68</v>
      </c>
      <c r="F152" s="22">
        <v>5.77</v>
      </c>
      <c r="G152" s="22">
        <v>0</v>
      </c>
      <c r="H152" s="22">
        <v>26.01</v>
      </c>
      <c r="I152" s="22">
        <v>169.2</v>
      </c>
      <c r="J152" s="22">
        <v>3.36</v>
      </c>
      <c r="K152" s="22">
        <v>0.13</v>
      </c>
      <c r="L152" s="22">
        <v>3.36</v>
      </c>
      <c r="M152" s="22">
        <v>0</v>
      </c>
      <c r="N152" s="22">
        <v>2.54</v>
      </c>
      <c r="O152" s="22">
        <v>17.510000000000002</v>
      </c>
      <c r="P152" s="22">
        <v>1.63</v>
      </c>
      <c r="Q152" s="22">
        <v>0</v>
      </c>
      <c r="R152" s="22">
        <v>0</v>
      </c>
      <c r="S152" s="22">
        <v>0.28000000000000003</v>
      </c>
      <c r="T152" s="22">
        <v>2.1</v>
      </c>
      <c r="U152" s="22">
        <v>203.6</v>
      </c>
      <c r="V152" s="22">
        <v>670.7</v>
      </c>
      <c r="W152" s="22">
        <v>37.31</v>
      </c>
      <c r="X152" s="22">
        <v>28.5</v>
      </c>
      <c r="Y152" s="22">
        <v>83.56</v>
      </c>
      <c r="Z152" s="22">
        <v>1.05</v>
      </c>
      <c r="AA152" s="22">
        <v>21.55</v>
      </c>
      <c r="AB152" s="22">
        <v>38.51</v>
      </c>
      <c r="AC152" s="22">
        <v>43.57</v>
      </c>
      <c r="AD152" s="22">
        <v>0.18</v>
      </c>
      <c r="AE152" s="22">
        <v>0.12</v>
      </c>
      <c r="AF152" s="22">
        <v>0.1</v>
      </c>
      <c r="AG152" s="22">
        <v>1.35</v>
      </c>
      <c r="AH152" s="22">
        <v>2.5</v>
      </c>
      <c r="AI152" s="22">
        <v>10.38</v>
      </c>
      <c r="AJ152" s="23">
        <v>0</v>
      </c>
      <c r="AK152" s="23">
        <v>31.44</v>
      </c>
      <c r="AL152" s="23">
        <v>49.47</v>
      </c>
      <c r="AM152" s="23">
        <v>62.63</v>
      </c>
      <c r="AN152" s="23">
        <v>73.73</v>
      </c>
      <c r="AO152" s="23">
        <v>12.61</v>
      </c>
      <c r="AP152" s="23">
        <v>49.72</v>
      </c>
      <c r="AQ152" s="23">
        <v>25.46</v>
      </c>
      <c r="AR152" s="23">
        <v>50.73</v>
      </c>
      <c r="AS152" s="23">
        <v>71.02</v>
      </c>
      <c r="AT152" s="23">
        <v>193.69</v>
      </c>
      <c r="AU152" s="23">
        <v>86.19</v>
      </c>
      <c r="AV152" s="23">
        <v>17.98</v>
      </c>
      <c r="AW152" s="23">
        <v>50.18</v>
      </c>
      <c r="AX152" s="23">
        <v>269.68</v>
      </c>
      <c r="AY152" s="23">
        <v>0</v>
      </c>
      <c r="AZ152" s="23">
        <v>37.67</v>
      </c>
      <c r="BA152" s="23">
        <v>34.25</v>
      </c>
      <c r="BB152" s="23">
        <v>37.47</v>
      </c>
      <c r="BC152" s="23">
        <v>15.97</v>
      </c>
      <c r="BD152" s="23">
        <v>0.18</v>
      </c>
      <c r="BE152" s="23">
        <v>0.04</v>
      </c>
      <c r="BF152" s="23">
        <v>0.03</v>
      </c>
      <c r="BG152" s="23">
        <v>0.09</v>
      </c>
      <c r="BH152" s="23">
        <v>0.11</v>
      </c>
      <c r="BI152" s="23">
        <v>0.37</v>
      </c>
      <c r="BJ152" s="23">
        <v>0</v>
      </c>
      <c r="BK152" s="23">
        <v>1.23</v>
      </c>
      <c r="BL152" s="23">
        <v>0</v>
      </c>
      <c r="BM152" s="23">
        <v>0.37</v>
      </c>
      <c r="BN152" s="23">
        <v>0</v>
      </c>
      <c r="BO152" s="23">
        <v>0</v>
      </c>
      <c r="BP152" s="23">
        <v>0</v>
      </c>
      <c r="BQ152" s="23">
        <v>0</v>
      </c>
      <c r="BR152" s="23">
        <v>0.14000000000000001</v>
      </c>
      <c r="BS152" s="23">
        <v>1.25</v>
      </c>
      <c r="BT152" s="23">
        <v>0</v>
      </c>
      <c r="BU152" s="23">
        <v>0</v>
      </c>
      <c r="BV152" s="23">
        <v>0.15</v>
      </c>
      <c r="BW152" s="23">
        <v>0</v>
      </c>
      <c r="BX152" s="23">
        <v>0</v>
      </c>
      <c r="BY152" s="23">
        <v>0</v>
      </c>
      <c r="BZ152" s="23">
        <v>0</v>
      </c>
      <c r="CA152" s="23">
        <v>0</v>
      </c>
      <c r="CB152" s="23">
        <v>121.68</v>
      </c>
      <c r="CC152" s="24"/>
      <c r="CD152" s="24"/>
      <c r="CE152" s="23">
        <v>27.97</v>
      </c>
      <c r="CG152" s="23">
        <v>0</v>
      </c>
      <c r="CH152" s="23">
        <v>0</v>
      </c>
      <c r="CI152" s="23">
        <v>0</v>
      </c>
      <c r="CJ152" s="23">
        <v>0</v>
      </c>
      <c r="CK152" s="23">
        <v>0</v>
      </c>
      <c r="CL152" s="23">
        <v>0</v>
      </c>
      <c r="CM152" s="23">
        <v>0</v>
      </c>
      <c r="CN152" s="23">
        <v>0</v>
      </c>
      <c r="CO152" s="23">
        <v>0</v>
      </c>
      <c r="CP152" s="23">
        <v>0</v>
      </c>
      <c r="CQ152" s="23">
        <v>0.53</v>
      </c>
    </row>
    <row r="153" spans="1:95" s="23" customFormat="1" x14ac:dyDescent="0.25">
      <c r="A153" s="30" t="str">
        <f>"96"</f>
        <v>96</v>
      </c>
      <c r="B153" s="21" t="s">
        <v>144</v>
      </c>
      <c r="C153" s="33">
        <v>100</v>
      </c>
      <c r="D153" s="22">
        <v>13.8</v>
      </c>
      <c r="E153" s="22">
        <v>11.94</v>
      </c>
      <c r="F153" s="22">
        <v>14.3</v>
      </c>
      <c r="G153" s="22">
        <v>0</v>
      </c>
      <c r="H153" s="22">
        <v>3.48</v>
      </c>
      <c r="I153" s="22">
        <v>197.3</v>
      </c>
      <c r="J153" s="22">
        <v>5.43</v>
      </c>
      <c r="K153" s="22">
        <v>1.95</v>
      </c>
      <c r="L153" s="22">
        <v>5.43</v>
      </c>
      <c r="M153" s="22">
        <v>0</v>
      </c>
      <c r="N153" s="22">
        <v>1.0900000000000001</v>
      </c>
      <c r="O153" s="22">
        <v>1.7</v>
      </c>
      <c r="P153" s="22">
        <v>0.34</v>
      </c>
      <c r="Q153" s="22">
        <v>0</v>
      </c>
      <c r="R153" s="22">
        <v>0</v>
      </c>
      <c r="S153" s="22">
        <v>0.09</v>
      </c>
      <c r="T153" s="22">
        <v>1.18</v>
      </c>
      <c r="U153" s="22">
        <v>138.4</v>
      </c>
      <c r="V153" s="22">
        <v>245.46</v>
      </c>
      <c r="W153" s="22">
        <v>10.15</v>
      </c>
      <c r="X153" s="22">
        <v>16.73</v>
      </c>
      <c r="Y153" s="22">
        <v>128.53</v>
      </c>
      <c r="Z153" s="22">
        <v>1.88</v>
      </c>
      <c r="AA153" s="22">
        <v>0</v>
      </c>
      <c r="AB153" s="22">
        <v>35.799999999999997</v>
      </c>
      <c r="AC153" s="22">
        <v>8.7799999999999994</v>
      </c>
      <c r="AD153" s="22">
        <v>1.69</v>
      </c>
      <c r="AE153" s="22">
        <v>0.03</v>
      </c>
      <c r="AF153" s="22">
        <v>7.0000000000000007E-2</v>
      </c>
      <c r="AG153" s="22">
        <v>2.4900000000000002</v>
      </c>
      <c r="AH153" s="22">
        <v>6.02</v>
      </c>
      <c r="AI153" s="22">
        <v>0.25</v>
      </c>
      <c r="AJ153" s="23">
        <v>0</v>
      </c>
      <c r="AK153" s="23">
        <v>675.49</v>
      </c>
      <c r="AL153" s="23">
        <v>512.16</v>
      </c>
      <c r="AM153" s="23">
        <v>967.84</v>
      </c>
      <c r="AN153" s="23">
        <v>1025.6600000000001</v>
      </c>
      <c r="AO153" s="23">
        <v>289.24</v>
      </c>
      <c r="AP153" s="23">
        <v>522.77</v>
      </c>
      <c r="AQ153" s="23">
        <v>137.16</v>
      </c>
      <c r="AR153" s="23">
        <v>522.19000000000005</v>
      </c>
      <c r="AS153" s="23">
        <v>704.82</v>
      </c>
      <c r="AT153" s="23">
        <v>678.92</v>
      </c>
      <c r="AU153" s="23">
        <v>1144.6099999999999</v>
      </c>
      <c r="AV153" s="23">
        <v>460.43</v>
      </c>
      <c r="AW153" s="23">
        <v>609.69000000000005</v>
      </c>
      <c r="AX153" s="23">
        <v>2046.15</v>
      </c>
      <c r="AY153" s="23">
        <v>186.09</v>
      </c>
      <c r="AZ153" s="23">
        <v>462.94</v>
      </c>
      <c r="BA153" s="23">
        <v>512.57000000000005</v>
      </c>
      <c r="BB153" s="23">
        <v>428.25</v>
      </c>
      <c r="BC153" s="23">
        <v>171.02</v>
      </c>
      <c r="BD153" s="23">
        <v>0</v>
      </c>
      <c r="BE153" s="23">
        <v>0</v>
      </c>
      <c r="BF153" s="23">
        <v>0</v>
      </c>
      <c r="BG153" s="23">
        <v>0</v>
      </c>
      <c r="BH153" s="23">
        <v>0</v>
      </c>
      <c r="BI153" s="23">
        <v>0</v>
      </c>
      <c r="BJ153" s="23">
        <v>0</v>
      </c>
      <c r="BK153" s="23">
        <v>0.16</v>
      </c>
      <c r="BL153" s="23">
        <v>0</v>
      </c>
      <c r="BM153" s="23">
        <v>0.11</v>
      </c>
      <c r="BN153" s="23">
        <v>0.01</v>
      </c>
      <c r="BO153" s="23">
        <v>0.02</v>
      </c>
      <c r="BP153" s="23">
        <v>0</v>
      </c>
      <c r="BQ153" s="23">
        <v>0</v>
      </c>
      <c r="BR153" s="23">
        <v>0</v>
      </c>
      <c r="BS153" s="23">
        <v>0.61</v>
      </c>
      <c r="BT153" s="23">
        <v>0</v>
      </c>
      <c r="BU153" s="23">
        <v>0</v>
      </c>
      <c r="BV153" s="23">
        <v>1.53</v>
      </c>
      <c r="BW153" s="23">
        <v>0</v>
      </c>
      <c r="BX153" s="23">
        <v>0</v>
      </c>
      <c r="BY153" s="23">
        <v>0</v>
      </c>
      <c r="BZ153" s="23">
        <v>0</v>
      </c>
      <c r="CA153" s="23">
        <v>0</v>
      </c>
      <c r="CB153" s="23">
        <v>54.74</v>
      </c>
      <c r="CC153" s="24"/>
      <c r="CD153" s="24"/>
      <c r="CE153" s="23">
        <v>5.97</v>
      </c>
      <c r="CG153" s="23">
        <v>0</v>
      </c>
      <c r="CH153" s="23">
        <v>0</v>
      </c>
      <c r="CI153" s="23">
        <v>0</v>
      </c>
      <c r="CJ153" s="23">
        <v>0</v>
      </c>
      <c r="CK153" s="23">
        <v>0</v>
      </c>
      <c r="CL153" s="23">
        <v>0</v>
      </c>
      <c r="CM153" s="23">
        <v>0</v>
      </c>
      <c r="CN153" s="23">
        <v>0</v>
      </c>
      <c r="CO153" s="23">
        <v>0</v>
      </c>
      <c r="CP153" s="23">
        <v>0</v>
      </c>
      <c r="CQ153" s="23">
        <v>0.38</v>
      </c>
    </row>
    <row r="154" spans="1:95" s="23" customFormat="1" x14ac:dyDescent="0.25">
      <c r="A154" s="30" t="s">
        <v>179</v>
      </c>
      <c r="B154" s="21" t="s">
        <v>199</v>
      </c>
      <c r="C154" s="33">
        <v>200</v>
      </c>
      <c r="D154" s="22">
        <v>0.08</v>
      </c>
      <c r="E154" s="22">
        <v>0.16</v>
      </c>
      <c r="F154" s="22">
        <v>0.02</v>
      </c>
      <c r="G154" s="22">
        <v>0</v>
      </c>
      <c r="H154" s="22">
        <v>9.14</v>
      </c>
      <c r="I154" s="22">
        <v>35.11</v>
      </c>
      <c r="J154" s="22">
        <v>0</v>
      </c>
      <c r="K154" s="22">
        <v>0</v>
      </c>
      <c r="L154" s="22">
        <v>0</v>
      </c>
      <c r="M154" s="22">
        <v>0</v>
      </c>
      <c r="N154" s="22">
        <v>27.6</v>
      </c>
      <c r="O154" s="22">
        <v>0.23</v>
      </c>
      <c r="P154" s="22">
        <v>1.17</v>
      </c>
      <c r="Q154" s="22">
        <v>0</v>
      </c>
      <c r="R154" s="22">
        <v>0</v>
      </c>
      <c r="S154" s="22">
        <v>0</v>
      </c>
      <c r="T154" s="22">
        <v>0.34</v>
      </c>
      <c r="U154" s="22">
        <v>0.18</v>
      </c>
      <c r="V154" s="22">
        <v>112.07</v>
      </c>
      <c r="W154" s="22">
        <v>12.78</v>
      </c>
      <c r="X154" s="22">
        <v>7.26</v>
      </c>
      <c r="Y154" s="22">
        <v>9.5299999999999994</v>
      </c>
      <c r="Z154" s="22">
        <v>0.8</v>
      </c>
      <c r="AA154" s="22">
        <v>0</v>
      </c>
      <c r="AB154" s="22">
        <v>103.81</v>
      </c>
      <c r="AC154" s="22">
        <v>0</v>
      </c>
      <c r="AD154" s="22">
        <v>0</v>
      </c>
      <c r="AE154" s="22">
        <v>0.06</v>
      </c>
      <c r="AF154" s="22">
        <v>0.17</v>
      </c>
      <c r="AG154" s="22">
        <v>0.27</v>
      </c>
      <c r="AH154" s="22">
        <v>0</v>
      </c>
      <c r="AI154" s="22">
        <v>0.1</v>
      </c>
      <c r="AJ154" s="23">
        <v>0</v>
      </c>
      <c r="AK154" s="23">
        <v>0</v>
      </c>
      <c r="AL154" s="23">
        <v>0</v>
      </c>
      <c r="AM154" s="23">
        <v>0</v>
      </c>
      <c r="AN154" s="23">
        <v>0</v>
      </c>
      <c r="AO154" s="23">
        <v>0</v>
      </c>
      <c r="AP154" s="23">
        <v>0</v>
      </c>
      <c r="AQ154" s="23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s="23">
        <v>0</v>
      </c>
      <c r="BA154" s="23">
        <v>0</v>
      </c>
      <c r="BB154" s="23">
        <v>0</v>
      </c>
      <c r="BC154" s="23">
        <v>0</v>
      </c>
      <c r="BD154" s="23">
        <v>0</v>
      </c>
      <c r="BE154" s="23">
        <v>0</v>
      </c>
      <c r="BF154" s="23">
        <v>0</v>
      </c>
      <c r="BG154" s="23">
        <v>0</v>
      </c>
      <c r="BH154" s="23">
        <v>0</v>
      </c>
      <c r="BI154" s="23">
        <v>0</v>
      </c>
      <c r="BJ154" s="23">
        <v>0</v>
      </c>
      <c r="BK154" s="23">
        <v>0</v>
      </c>
      <c r="BL154" s="23">
        <v>0</v>
      </c>
      <c r="BM154" s="23">
        <v>0</v>
      </c>
      <c r="BN154" s="23">
        <v>0</v>
      </c>
      <c r="BO154" s="23">
        <v>0</v>
      </c>
      <c r="BP154" s="23">
        <v>0</v>
      </c>
      <c r="BQ154" s="23">
        <v>0</v>
      </c>
      <c r="BR154" s="23">
        <v>0</v>
      </c>
      <c r="BS154" s="23">
        <v>0</v>
      </c>
      <c r="BT154" s="23">
        <v>0</v>
      </c>
      <c r="BU154" s="23">
        <v>0</v>
      </c>
      <c r="BV154" s="23">
        <v>0</v>
      </c>
      <c r="BW154" s="23">
        <v>0</v>
      </c>
      <c r="BX154" s="23">
        <v>0</v>
      </c>
      <c r="BY154" s="23">
        <v>0</v>
      </c>
      <c r="BZ154" s="23">
        <v>0</v>
      </c>
      <c r="CA154" s="23">
        <v>0</v>
      </c>
      <c r="CB154" s="23">
        <v>180.02</v>
      </c>
      <c r="CC154" s="24"/>
      <c r="CD154" s="24"/>
      <c r="CE154" s="23">
        <v>17.3</v>
      </c>
      <c r="CG154" s="23">
        <v>0</v>
      </c>
      <c r="CH154" s="23">
        <v>0</v>
      </c>
      <c r="CI154" s="23">
        <v>0</v>
      </c>
      <c r="CJ154" s="23">
        <v>0</v>
      </c>
      <c r="CK154" s="23">
        <v>0</v>
      </c>
      <c r="CL154" s="23">
        <v>0</v>
      </c>
      <c r="CM154" s="23">
        <v>0</v>
      </c>
      <c r="CN154" s="23">
        <v>0</v>
      </c>
      <c r="CO154" s="23">
        <v>0</v>
      </c>
      <c r="CP154" s="23">
        <v>18</v>
      </c>
      <c r="CQ154" s="23">
        <v>0</v>
      </c>
    </row>
    <row r="155" spans="1:95" s="23" customFormat="1" ht="32.25" customHeight="1" x14ac:dyDescent="0.25">
      <c r="A155" s="30" t="str">
        <f>"1.5"</f>
        <v>1.5</v>
      </c>
      <c r="B155" s="21" t="s">
        <v>101</v>
      </c>
      <c r="C155" s="33" t="str">
        <f>"40"</f>
        <v>40</v>
      </c>
      <c r="D155" s="22">
        <v>3.16</v>
      </c>
      <c r="E155" s="22">
        <v>0</v>
      </c>
      <c r="F155" s="22">
        <v>0.4</v>
      </c>
      <c r="G155" s="22">
        <v>0</v>
      </c>
      <c r="H155" s="22">
        <v>20.64</v>
      </c>
      <c r="I155" s="22">
        <v>98.2</v>
      </c>
      <c r="J155" s="22">
        <v>0.08</v>
      </c>
      <c r="K155" s="22">
        <v>0</v>
      </c>
      <c r="L155" s="22">
        <v>0.08</v>
      </c>
      <c r="M155" s="22">
        <v>0</v>
      </c>
      <c r="N155" s="22">
        <v>0.84</v>
      </c>
      <c r="O155" s="22">
        <v>18.48</v>
      </c>
      <c r="P155" s="22">
        <v>1.32</v>
      </c>
      <c r="Q155" s="22">
        <v>0</v>
      </c>
      <c r="R155" s="22">
        <v>0</v>
      </c>
      <c r="S155" s="22">
        <v>0.12</v>
      </c>
      <c r="T155" s="22">
        <v>0.6</v>
      </c>
      <c r="U155" s="22">
        <v>0</v>
      </c>
      <c r="V155" s="22">
        <v>53.2</v>
      </c>
      <c r="W155" s="22">
        <v>9.1999999999999993</v>
      </c>
      <c r="X155" s="22">
        <v>13.2</v>
      </c>
      <c r="Y155" s="22">
        <v>34.799999999999997</v>
      </c>
      <c r="Z155" s="22">
        <v>0.8</v>
      </c>
      <c r="AA155" s="22">
        <v>0</v>
      </c>
      <c r="AB155" s="22">
        <v>0</v>
      </c>
      <c r="AC155" s="22">
        <v>0</v>
      </c>
      <c r="AD155" s="22">
        <v>0.52</v>
      </c>
      <c r="AE155" s="22">
        <v>0.06</v>
      </c>
      <c r="AF155" s="22">
        <v>0.02</v>
      </c>
      <c r="AG155" s="22">
        <v>0.64</v>
      </c>
      <c r="AH155" s="22">
        <v>1.24</v>
      </c>
      <c r="AI155" s="22">
        <v>0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  <c r="AP155" s="23">
        <v>0</v>
      </c>
      <c r="AQ155" s="23">
        <v>0</v>
      </c>
      <c r="AR155" s="23">
        <v>0</v>
      </c>
      <c r="AS155" s="23">
        <v>0</v>
      </c>
      <c r="AT155" s="23">
        <v>0</v>
      </c>
      <c r="AU155" s="23">
        <v>0</v>
      </c>
      <c r="AV155" s="23">
        <v>0</v>
      </c>
      <c r="AW155" s="23">
        <v>0</v>
      </c>
      <c r="AX155" s="23">
        <v>0</v>
      </c>
      <c r="AY155" s="23">
        <v>0</v>
      </c>
      <c r="AZ155" s="23">
        <v>0</v>
      </c>
      <c r="BA155" s="23">
        <v>0</v>
      </c>
      <c r="BB155" s="23">
        <v>0</v>
      </c>
      <c r="BC155" s="23">
        <v>0</v>
      </c>
      <c r="BD155" s="23">
        <v>0</v>
      </c>
      <c r="BE155" s="23">
        <v>0</v>
      </c>
      <c r="BF155" s="23">
        <v>0</v>
      </c>
      <c r="BG155" s="23">
        <v>0</v>
      </c>
      <c r="BH155" s="23">
        <v>0</v>
      </c>
      <c r="BI155" s="23">
        <v>0</v>
      </c>
      <c r="BJ155" s="23">
        <v>0</v>
      </c>
      <c r="BK155" s="23">
        <v>0</v>
      </c>
      <c r="BL155" s="23">
        <v>0</v>
      </c>
      <c r="BM155" s="23">
        <v>0</v>
      </c>
      <c r="BN155" s="23">
        <v>0</v>
      </c>
      <c r="BO155" s="23">
        <v>0</v>
      </c>
      <c r="BP155" s="23">
        <v>0</v>
      </c>
      <c r="BQ155" s="23">
        <v>0</v>
      </c>
      <c r="BR155" s="23">
        <v>0</v>
      </c>
      <c r="BS155" s="23">
        <v>0</v>
      </c>
      <c r="BT155" s="23">
        <v>0</v>
      </c>
      <c r="BU155" s="23">
        <v>0</v>
      </c>
      <c r="BV155" s="23">
        <v>0</v>
      </c>
      <c r="BW155" s="23">
        <v>0</v>
      </c>
      <c r="BX155" s="23">
        <v>0</v>
      </c>
      <c r="BY155" s="23">
        <v>0</v>
      </c>
      <c r="BZ155" s="23">
        <v>0</v>
      </c>
      <c r="CA155" s="23">
        <v>0</v>
      </c>
      <c r="CB155" s="23">
        <v>15.08</v>
      </c>
      <c r="CC155" s="24"/>
      <c r="CD155" s="24"/>
      <c r="CE155" s="23">
        <v>0</v>
      </c>
      <c r="CG155" s="23">
        <v>0</v>
      </c>
      <c r="CH155" s="23">
        <v>0</v>
      </c>
      <c r="CI155" s="23">
        <v>0</v>
      </c>
      <c r="CJ155" s="23">
        <v>0</v>
      </c>
      <c r="CK155" s="23">
        <v>0</v>
      </c>
      <c r="CL155" s="23">
        <v>0</v>
      </c>
      <c r="CM155" s="23">
        <v>0</v>
      </c>
      <c r="CN155" s="23">
        <v>0</v>
      </c>
      <c r="CO155" s="23">
        <v>0</v>
      </c>
      <c r="CP155" s="23">
        <v>0</v>
      </c>
      <c r="CQ155" s="23">
        <v>0</v>
      </c>
    </row>
    <row r="156" spans="1:95" s="35" customFormat="1" ht="32.25" customHeight="1" x14ac:dyDescent="0.25">
      <c r="A156" s="31" t="s">
        <v>158</v>
      </c>
      <c r="B156" s="18" t="s">
        <v>196</v>
      </c>
      <c r="C156" s="37">
        <v>40</v>
      </c>
      <c r="D156" s="19">
        <v>2.64</v>
      </c>
      <c r="E156" s="19"/>
      <c r="F156" s="19">
        <v>0.48</v>
      </c>
      <c r="G156" s="19"/>
      <c r="H156" s="19">
        <v>16.68</v>
      </c>
      <c r="I156" s="19">
        <v>77.349999999999994</v>
      </c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CC156" s="36"/>
      <c r="CD156" s="36"/>
    </row>
    <row r="157" spans="1:95" s="27" customFormat="1" x14ac:dyDescent="0.25">
      <c r="A157" s="32"/>
      <c r="B157" s="25" t="s">
        <v>114</v>
      </c>
      <c r="C157" s="26"/>
      <c r="D157" s="41">
        <v>28.88</v>
      </c>
      <c r="E157" s="41">
        <v>14.12</v>
      </c>
      <c r="F157" s="41">
        <v>36.82</v>
      </c>
      <c r="G157" s="41">
        <v>0</v>
      </c>
      <c r="H157" s="41">
        <v>100</v>
      </c>
      <c r="I157" s="41">
        <v>830.5</v>
      </c>
      <c r="J157" s="26">
        <v>12.66</v>
      </c>
      <c r="K157" s="26">
        <v>6.06</v>
      </c>
      <c r="L157" s="26">
        <v>12.66</v>
      </c>
      <c r="M157" s="26">
        <v>0</v>
      </c>
      <c r="N157" s="26">
        <v>41.54</v>
      </c>
      <c r="O157" s="26">
        <v>53.16</v>
      </c>
      <c r="P157" s="26">
        <v>9.6999999999999993</v>
      </c>
      <c r="Q157" s="26">
        <v>0</v>
      </c>
      <c r="R157" s="26">
        <v>0</v>
      </c>
      <c r="S157" s="26">
        <v>1.1499999999999999</v>
      </c>
      <c r="T157" s="26">
        <v>6.92</v>
      </c>
      <c r="U157" s="26">
        <v>537.27</v>
      </c>
      <c r="V157" s="26">
        <v>1588.24</v>
      </c>
      <c r="W157" s="26">
        <v>125.35</v>
      </c>
      <c r="X157" s="26">
        <v>110.27</v>
      </c>
      <c r="Y157" s="26">
        <v>387.14</v>
      </c>
      <c r="Z157" s="26">
        <v>7.07</v>
      </c>
      <c r="AA157" s="26">
        <v>65.930000000000007</v>
      </c>
      <c r="AB157" s="26">
        <v>2089.02</v>
      </c>
      <c r="AC157" s="26">
        <v>516.99</v>
      </c>
      <c r="AD157" s="26">
        <v>5.8</v>
      </c>
      <c r="AE157" s="26">
        <v>0.41</v>
      </c>
      <c r="AF157" s="26">
        <v>0.51</v>
      </c>
      <c r="AG157" s="26">
        <v>5.85</v>
      </c>
      <c r="AH157" s="26">
        <v>12.35</v>
      </c>
      <c r="AI157" s="26">
        <v>18.600000000000001</v>
      </c>
      <c r="AJ157" s="27">
        <v>0</v>
      </c>
      <c r="AK157" s="27">
        <v>912.12</v>
      </c>
      <c r="AL157" s="27">
        <v>734.64</v>
      </c>
      <c r="AM157" s="27">
        <v>1308.4000000000001</v>
      </c>
      <c r="AN157" s="27">
        <v>1310.3399999999999</v>
      </c>
      <c r="AO157" s="27">
        <v>380.89</v>
      </c>
      <c r="AP157" s="27">
        <v>728.23</v>
      </c>
      <c r="AQ157" s="27">
        <v>218.98</v>
      </c>
      <c r="AR157" s="27">
        <v>783.38</v>
      </c>
      <c r="AS157" s="27">
        <v>978.83</v>
      </c>
      <c r="AT157" s="27">
        <v>1127.9000000000001</v>
      </c>
      <c r="AU157" s="27">
        <v>1654.45</v>
      </c>
      <c r="AV157" s="27">
        <v>561.4</v>
      </c>
      <c r="AW157" s="27">
        <v>827.75</v>
      </c>
      <c r="AX157" s="27">
        <v>3177.67</v>
      </c>
      <c r="AY157" s="27">
        <v>187.27</v>
      </c>
      <c r="AZ157" s="27">
        <v>733.01</v>
      </c>
      <c r="BA157" s="27">
        <v>758.34</v>
      </c>
      <c r="BB157" s="27">
        <v>598.32000000000005</v>
      </c>
      <c r="BC157" s="27">
        <v>265.63</v>
      </c>
      <c r="BD157" s="27">
        <v>0.28999999999999998</v>
      </c>
      <c r="BE157" s="27">
        <v>0.06</v>
      </c>
      <c r="BF157" s="27">
        <v>0.06</v>
      </c>
      <c r="BG157" s="27">
        <v>0.15</v>
      </c>
      <c r="BH157" s="27">
        <v>0.19</v>
      </c>
      <c r="BI157" s="27">
        <v>0.62</v>
      </c>
      <c r="BJ157" s="27">
        <v>0</v>
      </c>
      <c r="BK157" s="27">
        <v>2.56</v>
      </c>
      <c r="BL157" s="27">
        <v>0</v>
      </c>
      <c r="BM157" s="27">
        <v>0.94</v>
      </c>
      <c r="BN157" s="27">
        <v>0.03</v>
      </c>
      <c r="BO157" s="27">
        <v>0.05</v>
      </c>
      <c r="BP157" s="27">
        <v>0</v>
      </c>
      <c r="BQ157" s="27">
        <v>0</v>
      </c>
      <c r="BR157" s="27">
        <v>0.23</v>
      </c>
      <c r="BS157" s="27">
        <v>3.91</v>
      </c>
      <c r="BT157" s="27">
        <v>0</v>
      </c>
      <c r="BU157" s="27">
        <v>0</v>
      </c>
      <c r="BV157" s="27">
        <v>5.42</v>
      </c>
      <c r="BW157" s="27">
        <v>0.03</v>
      </c>
      <c r="BX157" s="27">
        <v>0</v>
      </c>
      <c r="BY157" s="27">
        <v>0</v>
      </c>
      <c r="BZ157" s="27">
        <v>0</v>
      </c>
      <c r="CA157" s="27">
        <v>0</v>
      </c>
      <c r="CB157" s="27">
        <v>665.42</v>
      </c>
      <c r="CC157" s="14"/>
      <c r="CD157" s="14">
        <f>$I$157/$I$158*100</f>
        <v>53.477141017385712</v>
      </c>
      <c r="CE157" s="27">
        <v>414.1</v>
      </c>
      <c r="CG157" s="27">
        <v>0</v>
      </c>
      <c r="CH157" s="27">
        <v>0</v>
      </c>
      <c r="CI157" s="27">
        <v>0</v>
      </c>
      <c r="CJ157" s="27">
        <v>0</v>
      </c>
      <c r="CK157" s="27">
        <v>0</v>
      </c>
      <c r="CL157" s="27">
        <v>0</v>
      </c>
      <c r="CM157" s="27">
        <v>0</v>
      </c>
      <c r="CN157" s="27">
        <v>0</v>
      </c>
      <c r="CO157" s="27">
        <v>0</v>
      </c>
      <c r="CP157" s="27">
        <v>20.399999999999999</v>
      </c>
      <c r="CQ157" s="27">
        <v>1.41</v>
      </c>
    </row>
    <row r="158" spans="1:95" s="27" customFormat="1" x14ac:dyDescent="0.25">
      <c r="A158" s="32"/>
      <c r="B158" s="25" t="s">
        <v>115</v>
      </c>
      <c r="C158" s="26"/>
      <c r="D158" s="41">
        <v>54.61</v>
      </c>
      <c r="E158" s="41">
        <v>20.9</v>
      </c>
      <c r="F158" s="41">
        <v>55.09</v>
      </c>
      <c r="G158" s="41">
        <v>1.21</v>
      </c>
      <c r="H158" s="41">
        <v>219.7</v>
      </c>
      <c r="I158" s="41">
        <v>1553</v>
      </c>
      <c r="J158" s="26">
        <v>25.35</v>
      </c>
      <c r="K158" s="26">
        <v>6.58</v>
      </c>
      <c r="L158" s="26">
        <v>25.25</v>
      </c>
      <c r="M158" s="26">
        <v>0</v>
      </c>
      <c r="N158" s="26">
        <v>72.349999999999994</v>
      </c>
      <c r="O158" s="26">
        <v>130.53</v>
      </c>
      <c r="P158" s="26">
        <v>23.61</v>
      </c>
      <c r="Q158" s="26">
        <v>0</v>
      </c>
      <c r="R158" s="26">
        <v>0</v>
      </c>
      <c r="S158" s="26">
        <v>2.2599999999999998</v>
      </c>
      <c r="T158" s="26">
        <v>13.46</v>
      </c>
      <c r="U158" s="26">
        <v>1345.93</v>
      </c>
      <c r="V158" s="26">
        <v>2419.6</v>
      </c>
      <c r="W158" s="26">
        <v>195.81</v>
      </c>
      <c r="X158" s="26">
        <v>313.8</v>
      </c>
      <c r="Y158" s="26">
        <v>798.59</v>
      </c>
      <c r="Z158" s="26">
        <v>17.260000000000002</v>
      </c>
      <c r="AA158" s="26">
        <v>289.87</v>
      </c>
      <c r="AB158" s="26">
        <v>2357.79</v>
      </c>
      <c r="AC158" s="26">
        <v>700.93</v>
      </c>
      <c r="AD158" s="26">
        <v>10.48</v>
      </c>
      <c r="AE158" s="26">
        <v>1.1299999999999999</v>
      </c>
      <c r="AF158" s="26">
        <v>1.1200000000000001</v>
      </c>
      <c r="AG158" s="26">
        <v>17.04</v>
      </c>
      <c r="AH158" s="26">
        <v>29.41</v>
      </c>
      <c r="AI158" s="26">
        <v>37.130000000000003</v>
      </c>
      <c r="AJ158" s="27">
        <v>0</v>
      </c>
      <c r="AK158" s="27">
        <v>1415.98</v>
      </c>
      <c r="AL158" s="27">
        <v>1132.51</v>
      </c>
      <c r="AM158" s="27">
        <v>1952.69</v>
      </c>
      <c r="AN158" s="27">
        <v>1768.57</v>
      </c>
      <c r="AO158" s="27">
        <v>648.78</v>
      </c>
      <c r="AP158" s="27">
        <v>1074.1400000000001</v>
      </c>
      <c r="AQ158" s="27">
        <v>373.74</v>
      </c>
      <c r="AR158" s="27">
        <v>1286.05</v>
      </c>
      <c r="AS158" s="27">
        <v>1477.36</v>
      </c>
      <c r="AT158" s="27">
        <v>2060.7199999999998</v>
      </c>
      <c r="AU158" s="27">
        <v>2643.77</v>
      </c>
      <c r="AV158" s="27">
        <v>818.95</v>
      </c>
      <c r="AW158" s="27">
        <v>1436.77</v>
      </c>
      <c r="AX158" s="27">
        <v>5119.57</v>
      </c>
      <c r="AY158" s="27">
        <v>187.27</v>
      </c>
      <c r="AZ158" s="27">
        <v>1170.8499999999999</v>
      </c>
      <c r="BA158" s="27">
        <v>1280.46</v>
      </c>
      <c r="BB158" s="27">
        <v>962.28</v>
      </c>
      <c r="BC158" s="27">
        <v>543.72</v>
      </c>
      <c r="BD158" s="27">
        <v>0.74</v>
      </c>
      <c r="BE158" s="27">
        <v>0.16</v>
      </c>
      <c r="BF158" s="27">
        <v>0.14000000000000001</v>
      </c>
      <c r="BG158" s="27">
        <v>0.38</v>
      </c>
      <c r="BH158" s="27">
        <v>0.48</v>
      </c>
      <c r="BI158" s="27">
        <v>1.57</v>
      </c>
      <c r="BJ158" s="27">
        <v>0</v>
      </c>
      <c r="BK158" s="27">
        <v>5.97</v>
      </c>
      <c r="BL158" s="27">
        <v>0</v>
      </c>
      <c r="BM158" s="27">
        <v>1.87</v>
      </c>
      <c r="BN158" s="27">
        <v>0.04</v>
      </c>
      <c r="BO158" s="27">
        <v>0.05</v>
      </c>
      <c r="BP158" s="27">
        <v>0</v>
      </c>
      <c r="BQ158" s="27">
        <v>0</v>
      </c>
      <c r="BR158" s="27">
        <v>0.6</v>
      </c>
      <c r="BS158" s="27">
        <v>7.53</v>
      </c>
      <c r="BT158" s="27">
        <v>0.02</v>
      </c>
      <c r="BU158" s="27">
        <v>0</v>
      </c>
      <c r="BV158" s="27">
        <v>6.39</v>
      </c>
      <c r="BW158" s="27">
        <v>0.12</v>
      </c>
      <c r="BX158" s="27">
        <v>0</v>
      </c>
      <c r="BY158" s="27">
        <v>0</v>
      </c>
      <c r="BZ158" s="27">
        <v>0</v>
      </c>
      <c r="CA158" s="27">
        <v>0</v>
      </c>
      <c r="CB158" s="27">
        <v>1209.1300000000001</v>
      </c>
      <c r="CC158" s="14"/>
      <c r="CD158" s="14"/>
      <c r="CE158" s="27">
        <v>682.84</v>
      </c>
      <c r="CG158" s="27">
        <v>2</v>
      </c>
      <c r="CH158" s="27">
        <v>2</v>
      </c>
      <c r="CI158" s="27">
        <v>2</v>
      </c>
      <c r="CJ158" s="27">
        <v>150</v>
      </c>
      <c r="CK158" s="27">
        <v>150</v>
      </c>
      <c r="CL158" s="27">
        <v>150</v>
      </c>
      <c r="CM158" s="27">
        <v>46.8</v>
      </c>
      <c r="CN158" s="27">
        <v>46.8</v>
      </c>
      <c r="CO158" s="27">
        <v>46.8</v>
      </c>
      <c r="CP158" s="27">
        <v>20.7</v>
      </c>
      <c r="CQ158" s="27">
        <v>4.3600000000000003</v>
      </c>
    </row>
    <row r="159" spans="1:95" x14ac:dyDescent="0.25">
      <c r="A159" s="29"/>
    </row>
    <row r="160" spans="1:95" x14ac:dyDescent="0.25">
      <c r="A160" s="29"/>
    </row>
    <row r="161" spans="1:95" x14ac:dyDescent="0.25">
      <c r="A161" s="54" t="s">
        <v>94</v>
      </c>
      <c r="B161" s="45" t="s">
        <v>95</v>
      </c>
      <c r="C161" s="45" t="s">
        <v>73</v>
      </c>
      <c r="D161" s="48" t="s">
        <v>0</v>
      </c>
      <c r="E161" s="49"/>
      <c r="F161" s="48" t="s">
        <v>1</v>
      </c>
      <c r="G161" s="49"/>
      <c r="H161" s="45" t="s">
        <v>74</v>
      </c>
      <c r="I161" s="45" t="s">
        <v>96</v>
      </c>
    </row>
    <row r="162" spans="1:95" x14ac:dyDescent="0.25">
      <c r="A162" s="55"/>
      <c r="B162" s="45"/>
      <c r="C162" s="45"/>
      <c r="D162" s="50"/>
      <c r="E162" s="51"/>
      <c r="F162" s="50"/>
      <c r="G162" s="51"/>
      <c r="H162" s="45"/>
      <c r="I162" s="45"/>
    </row>
    <row r="163" spans="1:95" x14ac:dyDescent="0.25">
      <c r="A163" s="29"/>
      <c r="B163" s="17" t="s">
        <v>145</v>
      </c>
    </row>
    <row r="164" spans="1:95" x14ac:dyDescent="0.25">
      <c r="A164" s="29"/>
      <c r="B164" s="17" t="s">
        <v>100</v>
      </c>
    </row>
    <row r="165" spans="1:95" s="23" customFormat="1" ht="31.5" x14ac:dyDescent="0.25">
      <c r="A165" s="30" t="str">
        <f>"1.5"</f>
        <v>1.5</v>
      </c>
      <c r="B165" s="21" t="s">
        <v>101</v>
      </c>
      <c r="C165" s="33">
        <v>50</v>
      </c>
      <c r="D165" s="22">
        <v>3.95</v>
      </c>
      <c r="E165" s="22">
        <v>0</v>
      </c>
      <c r="F165" s="22">
        <v>0.5</v>
      </c>
      <c r="G165" s="22">
        <v>0</v>
      </c>
      <c r="H165" s="22">
        <v>25.8</v>
      </c>
      <c r="I165" s="22">
        <v>122.8</v>
      </c>
      <c r="J165" s="22">
        <v>0.08</v>
      </c>
      <c r="K165" s="22">
        <v>0</v>
      </c>
      <c r="L165" s="22">
        <v>0.08</v>
      </c>
      <c r="M165" s="22">
        <v>0</v>
      </c>
      <c r="N165" s="22">
        <v>0.84</v>
      </c>
      <c r="O165" s="22">
        <v>18.48</v>
      </c>
      <c r="P165" s="22">
        <v>1.32</v>
      </c>
      <c r="Q165" s="22">
        <v>0</v>
      </c>
      <c r="R165" s="22">
        <v>0</v>
      </c>
      <c r="S165" s="22">
        <v>0.12</v>
      </c>
      <c r="T165" s="22">
        <v>0.6</v>
      </c>
      <c r="U165" s="22">
        <v>0</v>
      </c>
      <c r="V165" s="22">
        <v>53.2</v>
      </c>
      <c r="W165" s="22">
        <v>9.1999999999999993</v>
      </c>
      <c r="X165" s="22">
        <v>13.2</v>
      </c>
      <c r="Y165" s="22">
        <v>34.799999999999997</v>
      </c>
      <c r="Z165" s="22">
        <v>0.8</v>
      </c>
      <c r="AA165" s="22">
        <v>0</v>
      </c>
      <c r="AB165" s="22">
        <v>0</v>
      </c>
      <c r="AC165" s="22">
        <v>0</v>
      </c>
      <c r="AD165" s="22">
        <v>0.52</v>
      </c>
      <c r="AE165" s="22">
        <v>0.06</v>
      </c>
      <c r="AF165" s="22">
        <v>0.02</v>
      </c>
      <c r="AG165" s="22">
        <v>0.64</v>
      </c>
      <c r="AH165" s="22">
        <v>1.24</v>
      </c>
      <c r="AI165" s="22">
        <v>0</v>
      </c>
      <c r="AJ165" s="23">
        <v>0</v>
      </c>
      <c r="AK165" s="23">
        <v>0</v>
      </c>
      <c r="AL165" s="23">
        <v>0</v>
      </c>
      <c r="AM165" s="23">
        <v>0</v>
      </c>
      <c r="AN165" s="23">
        <v>0</v>
      </c>
      <c r="AO165" s="23">
        <v>0</v>
      </c>
      <c r="AP165" s="23">
        <v>0</v>
      </c>
      <c r="AQ165" s="23">
        <v>0</v>
      </c>
      <c r="AR165" s="23">
        <v>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s="23">
        <v>0</v>
      </c>
      <c r="BA165" s="23">
        <v>0</v>
      </c>
      <c r="BB165" s="23">
        <v>0</v>
      </c>
      <c r="BC165" s="23">
        <v>0</v>
      </c>
      <c r="BD165" s="23">
        <v>0</v>
      </c>
      <c r="BE165" s="23">
        <v>0</v>
      </c>
      <c r="BF165" s="23">
        <v>0</v>
      </c>
      <c r="BG165" s="23">
        <v>0</v>
      </c>
      <c r="BH165" s="23">
        <v>0</v>
      </c>
      <c r="BI165" s="23">
        <v>0</v>
      </c>
      <c r="BJ165" s="23">
        <v>0</v>
      </c>
      <c r="BK165" s="23">
        <v>0</v>
      </c>
      <c r="BL165" s="23">
        <v>0</v>
      </c>
      <c r="BM165" s="23">
        <v>0</v>
      </c>
      <c r="BN165" s="23">
        <v>0</v>
      </c>
      <c r="BO165" s="23">
        <v>0</v>
      </c>
      <c r="BP165" s="23">
        <v>0</v>
      </c>
      <c r="BQ165" s="23">
        <v>0</v>
      </c>
      <c r="BR165" s="23">
        <v>0</v>
      </c>
      <c r="BS165" s="23">
        <v>0</v>
      </c>
      <c r="BT165" s="23">
        <v>0</v>
      </c>
      <c r="BU165" s="23">
        <v>0</v>
      </c>
      <c r="BV165" s="23">
        <v>0</v>
      </c>
      <c r="BW165" s="23">
        <v>0</v>
      </c>
      <c r="BX165" s="23">
        <v>0</v>
      </c>
      <c r="BY165" s="23">
        <v>0</v>
      </c>
      <c r="BZ165" s="23">
        <v>0</v>
      </c>
      <c r="CA165" s="23">
        <v>0</v>
      </c>
      <c r="CB165" s="23">
        <v>15.08</v>
      </c>
      <c r="CC165" s="24"/>
      <c r="CD165" s="24"/>
      <c r="CE165" s="23">
        <v>0</v>
      </c>
      <c r="CG165" s="23">
        <v>0</v>
      </c>
      <c r="CH165" s="23">
        <v>0</v>
      </c>
      <c r="CI165" s="23">
        <v>0</v>
      </c>
      <c r="CJ165" s="23">
        <v>0</v>
      </c>
      <c r="CK165" s="23">
        <v>0</v>
      </c>
      <c r="CL165" s="23">
        <v>0</v>
      </c>
      <c r="CM165" s="23">
        <v>0</v>
      </c>
      <c r="CN165" s="23">
        <v>0</v>
      </c>
      <c r="CO165" s="23">
        <v>0</v>
      </c>
      <c r="CP165" s="23">
        <v>0</v>
      </c>
      <c r="CQ165" s="23">
        <v>0</v>
      </c>
    </row>
    <row r="166" spans="1:95" s="23" customFormat="1" x14ac:dyDescent="0.25">
      <c r="A166" s="30" t="s">
        <v>158</v>
      </c>
      <c r="B166" s="21" t="s">
        <v>180</v>
      </c>
      <c r="C166" s="33">
        <v>30</v>
      </c>
      <c r="D166" s="22">
        <v>1.98</v>
      </c>
      <c r="E166" s="22"/>
      <c r="F166" s="22">
        <v>0.36</v>
      </c>
      <c r="G166" s="22"/>
      <c r="H166" s="22">
        <v>12.51</v>
      </c>
      <c r="I166" s="22">
        <v>58.01</v>
      </c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CC166" s="24"/>
      <c r="CD166" s="24"/>
    </row>
    <row r="167" spans="1:95" s="23" customFormat="1" x14ac:dyDescent="0.25">
      <c r="A167" s="30" t="s">
        <v>159</v>
      </c>
      <c r="B167" s="21" t="s">
        <v>124</v>
      </c>
      <c r="C167" s="33">
        <v>15</v>
      </c>
      <c r="D167" s="22">
        <v>3.95</v>
      </c>
      <c r="E167" s="22">
        <v>2.63</v>
      </c>
      <c r="F167" s="22">
        <v>3.99</v>
      </c>
      <c r="G167" s="22">
        <v>0</v>
      </c>
      <c r="H167" s="22">
        <v>0</v>
      </c>
      <c r="I167" s="22">
        <v>52.59</v>
      </c>
      <c r="J167" s="22">
        <v>1.53</v>
      </c>
      <c r="K167" s="22">
        <v>0</v>
      </c>
      <c r="L167" s="22">
        <v>1.53</v>
      </c>
      <c r="M167" s="22">
        <v>0</v>
      </c>
      <c r="N167" s="22">
        <v>0</v>
      </c>
      <c r="O167" s="22">
        <v>0</v>
      </c>
      <c r="P167" s="22">
        <v>0</v>
      </c>
      <c r="Q167" s="22">
        <v>0</v>
      </c>
      <c r="R167" s="22">
        <v>0</v>
      </c>
      <c r="S167" s="22">
        <v>0.2</v>
      </c>
      <c r="T167" s="22">
        <v>0.43</v>
      </c>
      <c r="U167" s="22">
        <v>0</v>
      </c>
      <c r="V167" s="22">
        <v>10</v>
      </c>
      <c r="W167" s="22">
        <v>100</v>
      </c>
      <c r="X167" s="22">
        <v>5.5</v>
      </c>
      <c r="Y167" s="22">
        <v>60</v>
      </c>
      <c r="Z167" s="22">
        <v>7.0000000000000007E-2</v>
      </c>
      <c r="AA167" s="22">
        <v>21</v>
      </c>
      <c r="AB167" s="22">
        <v>17</v>
      </c>
      <c r="AC167" s="22">
        <v>23.8</v>
      </c>
      <c r="AD167" s="22">
        <v>0.04</v>
      </c>
      <c r="AE167" s="22">
        <v>0</v>
      </c>
      <c r="AF167" s="22">
        <v>0.04</v>
      </c>
      <c r="AG167" s="22">
        <v>0.02</v>
      </c>
      <c r="AH167" s="22">
        <v>0.68</v>
      </c>
      <c r="AI167" s="22">
        <v>7.0000000000000007E-2</v>
      </c>
      <c r="AJ167" s="23">
        <v>0</v>
      </c>
      <c r="AK167" s="23">
        <v>157</v>
      </c>
      <c r="AL167" s="23">
        <v>117</v>
      </c>
      <c r="AM167" s="23">
        <v>230</v>
      </c>
      <c r="AN167" s="23">
        <v>158</v>
      </c>
      <c r="AO167" s="23">
        <v>56</v>
      </c>
      <c r="AP167" s="23">
        <v>95</v>
      </c>
      <c r="AQ167" s="23">
        <v>70</v>
      </c>
      <c r="AR167" s="23">
        <v>134</v>
      </c>
      <c r="AS167" s="23">
        <v>76</v>
      </c>
      <c r="AT167" s="23">
        <v>87</v>
      </c>
      <c r="AU167" s="23">
        <v>156</v>
      </c>
      <c r="AV167" s="23">
        <v>70</v>
      </c>
      <c r="AW167" s="23">
        <v>51</v>
      </c>
      <c r="AX167" s="23">
        <v>517</v>
      </c>
      <c r="AY167" s="23">
        <v>0</v>
      </c>
      <c r="AZ167" s="23">
        <v>273</v>
      </c>
      <c r="BA167" s="23">
        <v>129</v>
      </c>
      <c r="BB167" s="23">
        <v>139</v>
      </c>
      <c r="BC167" s="23">
        <v>21.5</v>
      </c>
      <c r="BD167" s="23">
        <v>0</v>
      </c>
      <c r="BE167" s="23">
        <v>0.01</v>
      </c>
      <c r="BF167" s="23">
        <v>0.04</v>
      </c>
      <c r="BG167" s="23">
        <v>0.11</v>
      </c>
      <c r="BH167" s="23">
        <v>0.13</v>
      </c>
      <c r="BI167" s="23">
        <v>0.33</v>
      </c>
      <c r="BJ167" s="23">
        <v>0.04</v>
      </c>
      <c r="BK167" s="23">
        <v>0.7</v>
      </c>
      <c r="BL167" s="23">
        <v>0.01</v>
      </c>
      <c r="BM167" s="23">
        <v>0.16</v>
      </c>
      <c r="BN167" s="23">
        <v>0.01</v>
      </c>
      <c r="BO167" s="23">
        <v>0</v>
      </c>
      <c r="BP167" s="23">
        <v>0</v>
      </c>
      <c r="BQ167" s="23">
        <v>0</v>
      </c>
      <c r="BR167" s="23">
        <v>7.0000000000000007E-2</v>
      </c>
      <c r="BS167" s="23">
        <v>0.52</v>
      </c>
      <c r="BT167" s="23">
        <v>0</v>
      </c>
      <c r="BU167" s="23">
        <v>0</v>
      </c>
      <c r="BV167" s="23">
        <v>7.0000000000000007E-2</v>
      </c>
      <c r="BW167" s="23">
        <v>0</v>
      </c>
      <c r="BX167" s="23">
        <v>0</v>
      </c>
      <c r="BY167" s="23">
        <v>0</v>
      </c>
      <c r="BZ167" s="23">
        <v>0</v>
      </c>
      <c r="CA167" s="23">
        <v>0</v>
      </c>
      <c r="CB167" s="23">
        <v>4.08</v>
      </c>
      <c r="CC167" s="24"/>
      <c r="CD167" s="24"/>
      <c r="CE167" s="23">
        <v>23.83</v>
      </c>
      <c r="CG167" s="23">
        <v>0</v>
      </c>
      <c r="CH167" s="23">
        <v>0</v>
      </c>
      <c r="CI167" s="23">
        <v>0</v>
      </c>
      <c r="CJ167" s="23">
        <v>0</v>
      </c>
      <c r="CK167" s="23">
        <v>0</v>
      </c>
      <c r="CL167" s="23">
        <v>0</v>
      </c>
      <c r="CM167" s="23">
        <v>0</v>
      </c>
      <c r="CN167" s="23">
        <v>0</v>
      </c>
      <c r="CO167" s="23">
        <v>0</v>
      </c>
      <c r="CP167" s="23">
        <v>0</v>
      </c>
      <c r="CQ167" s="23">
        <v>0</v>
      </c>
    </row>
    <row r="168" spans="1:95" s="23" customFormat="1" x14ac:dyDescent="0.25">
      <c r="A168" s="30" t="str">
        <f>"210"</f>
        <v>210</v>
      </c>
      <c r="B168" s="21" t="s">
        <v>146</v>
      </c>
      <c r="C168" s="33">
        <v>230</v>
      </c>
      <c r="D168" s="22">
        <v>7.06</v>
      </c>
      <c r="E168" s="22">
        <v>2.88</v>
      </c>
      <c r="F168" s="22">
        <v>9.65</v>
      </c>
      <c r="G168" s="22">
        <v>0</v>
      </c>
      <c r="H168" s="22">
        <v>38.74</v>
      </c>
      <c r="I168" s="22">
        <v>268.2</v>
      </c>
      <c r="J168" s="22">
        <v>5.01</v>
      </c>
      <c r="K168" s="22">
        <v>0.14000000000000001</v>
      </c>
      <c r="L168" s="22">
        <v>5.01</v>
      </c>
      <c r="M168" s="22">
        <v>0</v>
      </c>
      <c r="N168" s="22">
        <v>9.86</v>
      </c>
      <c r="O168" s="22">
        <v>22.72</v>
      </c>
      <c r="P168" s="22">
        <v>1.1100000000000001</v>
      </c>
      <c r="Q168" s="22">
        <v>0</v>
      </c>
      <c r="R168" s="22">
        <v>0</v>
      </c>
      <c r="S168" s="22">
        <v>0.1</v>
      </c>
      <c r="T168" s="22">
        <v>1.8</v>
      </c>
      <c r="U168" s="22">
        <v>339.77</v>
      </c>
      <c r="V168" s="22">
        <v>202.25</v>
      </c>
      <c r="W168" s="22">
        <v>126.7</v>
      </c>
      <c r="X168" s="22">
        <v>36.25</v>
      </c>
      <c r="Y168" s="22">
        <v>149.5</v>
      </c>
      <c r="Z168" s="22">
        <v>0.8</v>
      </c>
      <c r="AA168" s="22">
        <v>51.98</v>
      </c>
      <c r="AB168" s="22">
        <v>33.08</v>
      </c>
      <c r="AC168" s="22">
        <v>57.98</v>
      </c>
      <c r="AD168" s="22">
        <v>0.17</v>
      </c>
      <c r="AE168" s="22">
        <v>0.11</v>
      </c>
      <c r="AF168" s="22">
        <v>0.15</v>
      </c>
      <c r="AG168" s="22">
        <v>0.56000000000000005</v>
      </c>
      <c r="AH168" s="22">
        <v>2.2200000000000002</v>
      </c>
      <c r="AI168" s="22">
        <v>0.52</v>
      </c>
      <c r="AJ168" s="23">
        <v>0</v>
      </c>
      <c r="AK168" s="23">
        <v>155.11000000000001</v>
      </c>
      <c r="AL168" s="23">
        <v>133.69999999999999</v>
      </c>
      <c r="AM168" s="23">
        <v>389.67</v>
      </c>
      <c r="AN168" s="23">
        <v>96.1</v>
      </c>
      <c r="AO168" s="23">
        <v>81.45</v>
      </c>
      <c r="AP168" s="23">
        <v>114.52</v>
      </c>
      <c r="AQ168" s="23">
        <v>51.04</v>
      </c>
      <c r="AR168" s="23">
        <v>168.46</v>
      </c>
      <c r="AS168" s="23">
        <v>265.69</v>
      </c>
      <c r="AT168" s="23">
        <v>159.72</v>
      </c>
      <c r="AU168" s="23">
        <v>208.29</v>
      </c>
      <c r="AV168" s="23">
        <v>76.709999999999994</v>
      </c>
      <c r="AW168" s="23">
        <v>106.84</v>
      </c>
      <c r="AX168" s="23">
        <v>611.25</v>
      </c>
      <c r="AY168" s="23">
        <v>0</v>
      </c>
      <c r="AZ168" s="23">
        <v>206.44</v>
      </c>
      <c r="BA168" s="23">
        <v>185.68</v>
      </c>
      <c r="BB168" s="23">
        <v>123.84</v>
      </c>
      <c r="BC168" s="23">
        <v>55.55</v>
      </c>
      <c r="BD168" s="23">
        <v>0.2</v>
      </c>
      <c r="BE168" s="23">
        <v>0.04</v>
      </c>
      <c r="BF168" s="23">
        <v>0.04</v>
      </c>
      <c r="BG168" s="23">
        <v>0.1</v>
      </c>
      <c r="BH168" s="23">
        <v>0.13</v>
      </c>
      <c r="BI168" s="23">
        <v>0.43</v>
      </c>
      <c r="BJ168" s="23">
        <v>0</v>
      </c>
      <c r="BK168" s="23">
        <v>1.4</v>
      </c>
      <c r="BL168" s="23">
        <v>0</v>
      </c>
      <c r="BM168" s="23">
        <v>0.42</v>
      </c>
      <c r="BN168" s="23">
        <v>0</v>
      </c>
      <c r="BO168" s="23">
        <v>0</v>
      </c>
      <c r="BP168" s="23">
        <v>0</v>
      </c>
      <c r="BQ168" s="23">
        <v>0</v>
      </c>
      <c r="BR168" s="23">
        <v>0.16</v>
      </c>
      <c r="BS168" s="23">
        <v>1.38</v>
      </c>
      <c r="BT168" s="23">
        <v>0</v>
      </c>
      <c r="BU168" s="23">
        <v>0</v>
      </c>
      <c r="BV168" s="23">
        <v>0.42</v>
      </c>
      <c r="BW168" s="23">
        <v>0.01</v>
      </c>
      <c r="BX168" s="23">
        <v>0</v>
      </c>
      <c r="BY168" s="23">
        <v>0</v>
      </c>
      <c r="BZ168" s="23">
        <v>0</v>
      </c>
      <c r="CA168" s="23">
        <v>0</v>
      </c>
      <c r="CB168" s="23">
        <v>161.47999999999999</v>
      </c>
      <c r="CC168" s="24"/>
      <c r="CD168" s="24"/>
      <c r="CE168" s="23">
        <v>57.49</v>
      </c>
      <c r="CG168" s="23">
        <v>0</v>
      </c>
      <c r="CH168" s="23">
        <v>0</v>
      </c>
      <c r="CI168" s="23">
        <v>0</v>
      </c>
      <c r="CJ168" s="23">
        <v>0</v>
      </c>
      <c r="CK168" s="23">
        <v>0</v>
      </c>
      <c r="CL168" s="23">
        <v>0</v>
      </c>
      <c r="CM168" s="23">
        <v>0</v>
      </c>
      <c r="CN168" s="23">
        <v>0</v>
      </c>
      <c r="CO168" s="23">
        <v>0</v>
      </c>
      <c r="CP168" s="23">
        <v>4.8600000000000003</v>
      </c>
      <c r="CQ168" s="23">
        <v>0.76</v>
      </c>
    </row>
    <row r="169" spans="1:95" s="23" customFormat="1" x14ac:dyDescent="0.25">
      <c r="A169" s="30" t="s">
        <v>163</v>
      </c>
      <c r="B169" s="21" t="s">
        <v>200</v>
      </c>
      <c r="C169" s="33" t="str">
        <f>"200"</f>
        <v>200</v>
      </c>
      <c r="D169" s="22">
        <v>0.53</v>
      </c>
      <c r="E169" s="22">
        <v>2.9</v>
      </c>
      <c r="F169" s="22">
        <v>0.06</v>
      </c>
      <c r="G169" s="22">
        <v>0</v>
      </c>
      <c r="H169" s="22">
        <v>32.22</v>
      </c>
      <c r="I169" s="22">
        <v>122.9</v>
      </c>
      <c r="J169" s="22">
        <v>2.2200000000000002</v>
      </c>
      <c r="K169" s="22">
        <v>0</v>
      </c>
      <c r="L169" s="22">
        <v>2.2200000000000002</v>
      </c>
      <c r="M169" s="22">
        <v>0</v>
      </c>
      <c r="N169" s="22">
        <v>13.4</v>
      </c>
      <c r="O169" s="22">
        <v>0.18</v>
      </c>
      <c r="P169" s="22">
        <v>0.77</v>
      </c>
      <c r="Q169" s="22">
        <v>0</v>
      </c>
      <c r="R169" s="22">
        <v>0</v>
      </c>
      <c r="S169" s="22">
        <v>0.19</v>
      </c>
      <c r="T169" s="22">
        <v>0.86</v>
      </c>
      <c r="U169" s="22">
        <v>50.1</v>
      </c>
      <c r="V169" s="22">
        <v>160.61000000000001</v>
      </c>
      <c r="W169" s="22">
        <v>108.57</v>
      </c>
      <c r="X169" s="22">
        <v>21.05</v>
      </c>
      <c r="Y169" s="22">
        <v>91.98</v>
      </c>
      <c r="Z169" s="22">
        <v>0.56999999999999995</v>
      </c>
      <c r="AA169" s="22">
        <v>12</v>
      </c>
      <c r="AB169" s="22">
        <v>8.3800000000000008</v>
      </c>
      <c r="AC169" s="22">
        <v>22.07</v>
      </c>
      <c r="AD169" s="22">
        <v>0.01</v>
      </c>
      <c r="AE169" s="22">
        <v>0.03</v>
      </c>
      <c r="AF169" s="22">
        <v>0.12</v>
      </c>
      <c r="AG169" s="22">
        <v>0.11</v>
      </c>
      <c r="AH169" s="22">
        <v>0.96</v>
      </c>
      <c r="AI169" s="22">
        <v>0.52</v>
      </c>
      <c r="AJ169" s="23">
        <v>0</v>
      </c>
      <c r="AK169" s="23">
        <v>0</v>
      </c>
      <c r="AL169" s="23">
        <v>0</v>
      </c>
      <c r="AM169" s="23">
        <v>0</v>
      </c>
      <c r="AN169" s="23">
        <v>0</v>
      </c>
      <c r="AO169" s="23">
        <v>0</v>
      </c>
      <c r="AP169" s="23">
        <v>0</v>
      </c>
      <c r="AQ169" s="23">
        <v>0</v>
      </c>
      <c r="AR169" s="23">
        <v>0</v>
      </c>
      <c r="AS169" s="23">
        <v>0</v>
      </c>
      <c r="AT169" s="23">
        <v>0</v>
      </c>
      <c r="AU169" s="23">
        <v>0</v>
      </c>
      <c r="AV169" s="23">
        <v>0</v>
      </c>
      <c r="AW169" s="23">
        <v>0</v>
      </c>
      <c r="AX169" s="23">
        <v>0</v>
      </c>
      <c r="AY169" s="23">
        <v>0</v>
      </c>
      <c r="AZ169" s="23">
        <v>0</v>
      </c>
      <c r="BA169" s="23">
        <v>0</v>
      </c>
      <c r="BB169" s="23">
        <v>0</v>
      </c>
      <c r="BC169" s="23">
        <v>0</v>
      </c>
      <c r="BD169" s="23">
        <v>0</v>
      </c>
      <c r="BE169" s="23">
        <v>0</v>
      </c>
      <c r="BF169" s="23">
        <v>0</v>
      </c>
      <c r="BG169" s="23">
        <v>0</v>
      </c>
      <c r="BH169" s="23">
        <v>0</v>
      </c>
      <c r="BI169" s="23">
        <v>0</v>
      </c>
      <c r="BJ169" s="23">
        <v>0</v>
      </c>
      <c r="BK169" s="23">
        <v>0</v>
      </c>
      <c r="BL169" s="23">
        <v>0</v>
      </c>
      <c r="BM169" s="23">
        <v>0</v>
      </c>
      <c r="BN169" s="23">
        <v>0</v>
      </c>
      <c r="BO169" s="23">
        <v>0</v>
      </c>
      <c r="BP169" s="23">
        <v>0</v>
      </c>
      <c r="BQ169" s="23">
        <v>0</v>
      </c>
      <c r="BR169" s="23">
        <v>0</v>
      </c>
      <c r="BS169" s="23">
        <v>0</v>
      </c>
      <c r="BT169" s="23">
        <v>0</v>
      </c>
      <c r="BU169" s="23">
        <v>0</v>
      </c>
      <c r="BV169" s="23">
        <v>0</v>
      </c>
      <c r="BW169" s="23">
        <v>0</v>
      </c>
      <c r="BX169" s="23">
        <v>0</v>
      </c>
      <c r="BY169" s="23">
        <v>0</v>
      </c>
      <c r="BZ169" s="23">
        <v>0</v>
      </c>
      <c r="CA169" s="23">
        <v>0</v>
      </c>
      <c r="CB169" s="23">
        <v>203.53</v>
      </c>
      <c r="CC169" s="24"/>
      <c r="CD169" s="24"/>
      <c r="CE169" s="23">
        <v>13.4</v>
      </c>
      <c r="CG169" s="23">
        <v>0</v>
      </c>
      <c r="CH169" s="23">
        <v>0</v>
      </c>
      <c r="CI169" s="23">
        <v>0</v>
      </c>
      <c r="CJ169" s="23">
        <v>0</v>
      </c>
      <c r="CK169" s="23">
        <v>0</v>
      </c>
      <c r="CL169" s="23">
        <v>0</v>
      </c>
      <c r="CM169" s="23">
        <v>0</v>
      </c>
      <c r="CN169" s="23">
        <v>0</v>
      </c>
      <c r="CO169" s="23">
        <v>0</v>
      </c>
      <c r="CP169" s="23">
        <v>10</v>
      </c>
      <c r="CQ169" s="23">
        <v>0</v>
      </c>
    </row>
    <row r="170" spans="1:95" s="16" customFormat="1" x14ac:dyDescent="0.25">
      <c r="A170" s="31" t="s">
        <v>173</v>
      </c>
      <c r="B170" s="18" t="s">
        <v>106</v>
      </c>
      <c r="C170" s="37" t="str">
        <f>"200"</f>
        <v>200</v>
      </c>
      <c r="D170" s="19">
        <v>1</v>
      </c>
      <c r="E170" s="19">
        <v>0</v>
      </c>
      <c r="F170" s="19">
        <v>0.2</v>
      </c>
      <c r="G170" s="19">
        <v>0</v>
      </c>
      <c r="H170" s="19">
        <v>20.6</v>
      </c>
      <c r="I170" s="19">
        <v>86.47999999999999</v>
      </c>
      <c r="J170" s="19">
        <v>0</v>
      </c>
      <c r="K170" s="19">
        <v>0</v>
      </c>
      <c r="L170" s="19">
        <v>0</v>
      </c>
      <c r="M170" s="19">
        <v>0</v>
      </c>
      <c r="N170" s="19">
        <v>19.8</v>
      </c>
      <c r="O170" s="19">
        <v>0.4</v>
      </c>
      <c r="P170" s="19">
        <v>0.4</v>
      </c>
      <c r="Q170" s="19">
        <v>0</v>
      </c>
      <c r="R170" s="19">
        <v>0</v>
      </c>
      <c r="S170" s="19">
        <v>1</v>
      </c>
      <c r="T170" s="19">
        <v>0.6</v>
      </c>
      <c r="U170" s="19">
        <v>12</v>
      </c>
      <c r="V170" s="19">
        <v>240</v>
      </c>
      <c r="W170" s="19">
        <v>14</v>
      </c>
      <c r="X170" s="19">
        <v>8</v>
      </c>
      <c r="Y170" s="19">
        <v>14</v>
      </c>
      <c r="Z170" s="19">
        <v>2.8</v>
      </c>
      <c r="AA170" s="19">
        <v>0</v>
      </c>
      <c r="AB170" s="19">
        <v>0</v>
      </c>
      <c r="AC170" s="19">
        <v>0</v>
      </c>
      <c r="AD170" s="19">
        <v>0.2</v>
      </c>
      <c r="AE170" s="19">
        <v>0.02</v>
      </c>
      <c r="AF170" s="19">
        <v>0.02</v>
      </c>
      <c r="AG170" s="19">
        <v>0.2</v>
      </c>
      <c r="AH170" s="19">
        <v>0.4</v>
      </c>
      <c r="AI170" s="19">
        <v>4</v>
      </c>
      <c r="AJ170" s="16">
        <v>0.4</v>
      </c>
      <c r="AK170" s="16">
        <v>16</v>
      </c>
      <c r="AL170" s="16">
        <v>20</v>
      </c>
      <c r="AM170" s="16">
        <v>28</v>
      </c>
      <c r="AN170" s="16">
        <v>28</v>
      </c>
      <c r="AO170" s="16">
        <v>4</v>
      </c>
      <c r="AP170" s="16">
        <v>16</v>
      </c>
      <c r="AQ170" s="16">
        <v>4</v>
      </c>
      <c r="AR170" s="16">
        <v>14</v>
      </c>
      <c r="AS170" s="16">
        <v>26</v>
      </c>
      <c r="AT170" s="16">
        <v>16</v>
      </c>
      <c r="AU170" s="16">
        <v>116</v>
      </c>
      <c r="AV170" s="16">
        <v>10</v>
      </c>
      <c r="AW170" s="16">
        <v>22</v>
      </c>
      <c r="AX170" s="16">
        <v>64</v>
      </c>
      <c r="AY170" s="16">
        <v>0</v>
      </c>
      <c r="AZ170" s="16">
        <v>20</v>
      </c>
      <c r="BA170" s="16">
        <v>24</v>
      </c>
      <c r="BB170" s="16">
        <v>10</v>
      </c>
      <c r="BC170" s="16">
        <v>8</v>
      </c>
      <c r="BD170" s="16">
        <v>0</v>
      </c>
      <c r="BE170" s="16">
        <v>0</v>
      </c>
      <c r="BF170" s="16">
        <v>0</v>
      </c>
      <c r="BG170" s="16">
        <v>0</v>
      </c>
      <c r="BH170" s="16">
        <v>0</v>
      </c>
      <c r="BI170" s="16">
        <v>0</v>
      </c>
      <c r="BJ170" s="16">
        <v>0</v>
      </c>
      <c r="BK170" s="16">
        <v>0</v>
      </c>
      <c r="BL170" s="16">
        <v>0</v>
      </c>
      <c r="BM170" s="16">
        <v>0</v>
      </c>
      <c r="BN170" s="16">
        <v>0</v>
      </c>
      <c r="BO170" s="16">
        <v>0</v>
      </c>
      <c r="BP170" s="16">
        <v>0</v>
      </c>
      <c r="BQ170" s="16">
        <v>0</v>
      </c>
      <c r="BR170" s="16">
        <v>0</v>
      </c>
      <c r="BS170" s="16">
        <v>0</v>
      </c>
      <c r="BT170" s="16">
        <v>0</v>
      </c>
      <c r="BU170" s="16">
        <v>0</v>
      </c>
      <c r="BV170" s="16">
        <v>0</v>
      </c>
      <c r="BW170" s="16">
        <v>0</v>
      </c>
      <c r="BX170" s="16">
        <v>0</v>
      </c>
      <c r="BY170" s="16">
        <v>0</v>
      </c>
      <c r="BZ170" s="16">
        <v>0</v>
      </c>
      <c r="CA170" s="16">
        <v>0</v>
      </c>
      <c r="CB170" s="16">
        <v>176.2</v>
      </c>
      <c r="CC170" s="20"/>
      <c r="CD170" s="20"/>
      <c r="CE170" s="16">
        <v>0</v>
      </c>
      <c r="CG170" s="16">
        <v>4</v>
      </c>
      <c r="CH170" s="16">
        <v>4</v>
      </c>
      <c r="CI170" s="16">
        <v>4</v>
      </c>
      <c r="CJ170" s="16">
        <v>400</v>
      </c>
      <c r="CK170" s="16">
        <v>182</v>
      </c>
      <c r="CL170" s="16">
        <v>291</v>
      </c>
      <c r="CM170" s="16">
        <v>0.6</v>
      </c>
      <c r="CN170" s="16">
        <v>0.6</v>
      </c>
      <c r="CO170" s="16">
        <v>0.6</v>
      </c>
      <c r="CP170" s="16">
        <v>0</v>
      </c>
      <c r="CQ170" s="16">
        <v>0</v>
      </c>
    </row>
    <row r="171" spans="1:95" s="27" customFormat="1" x14ac:dyDescent="0.25">
      <c r="A171" s="32"/>
      <c r="B171" s="25" t="s">
        <v>107</v>
      </c>
      <c r="C171" s="26"/>
      <c r="D171" s="26">
        <v>18.47</v>
      </c>
      <c r="E171" s="26">
        <v>8.41</v>
      </c>
      <c r="F171" s="26">
        <v>14.76</v>
      </c>
      <c r="G171" s="26">
        <v>0</v>
      </c>
      <c r="H171" s="26">
        <v>129.9</v>
      </c>
      <c r="I171" s="26">
        <v>710.9</v>
      </c>
      <c r="J171" s="26">
        <v>8.84</v>
      </c>
      <c r="K171" s="26">
        <v>0.14000000000000001</v>
      </c>
      <c r="L171" s="26">
        <v>8.84</v>
      </c>
      <c r="M171" s="26">
        <v>0</v>
      </c>
      <c r="N171" s="26">
        <v>43.9</v>
      </c>
      <c r="O171" s="26">
        <v>41.78</v>
      </c>
      <c r="P171" s="26">
        <v>3.6</v>
      </c>
      <c r="Q171" s="26">
        <v>0</v>
      </c>
      <c r="R171" s="26">
        <v>0</v>
      </c>
      <c r="S171" s="26">
        <v>1.61</v>
      </c>
      <c r="T171" s="26">
        <v>4.29</v>
      </c>
      <c r="U171" s="26">
        <v>401.87</v>
      </c>
      <c r="V171" s="26">
        <v>666.06</v>
      </c>
      <c r="W171" s="26">
        <v>358.47</v>
      </c>
      <c r="X171" s="26">
        <v>84.01</v>
      </c>
      <c r="Y171" s="26">
        <v>350.28</v>
      </c>
      <c r="Z171" s="26">
        <v>5.05</v>
      </c>
      <c r="AA171" s="26">
        <v>84.98</v>
      </c>
      <c r="AB171" s="26">
        <v>58.47</v>
      </c>
      <c r="AC171" s="26">
        <v>103.85</v>
      </c>
      <c r="AD171" s="26">
        <v>0.94</v>
      </c>
      <c r="AE171" s="26">
        <v>0.23</v>
      </c>
      <c r="AF171" s="26">
        <v>0.36</v>
      </c>
      <c r="AG171" s="26">
        <v>1.54</v>
      </c>
      <c r="AH171" s="26">
        <v>5.51</v>
      </c>
      <c r="AI171" s="26">
        <v>5.1100000000000003</v>
      </c>
      <c r="AJ171" s="27">
        <v>0.4</v>
      </c>
      <c r="AK171" s="27">
        <v>328.11</v>
      </c>
      <c r="AL171" s="27">
        <v>270.7</v>
      </c>
      <c r="AM171" s="27">
        <v>647.66999999999996</v>
      </c>
      <c r="AN171" s="27">
        <v>282.10000000000002</v>
      </c>
      <c r="AO171" s="27">
        <v>141.44999999999999</v>
      </c>
      <c r="AP171" s="27">
        <v>225.52</v>
      </c>
      <c r="AQ171" s="27">
        <v>125.04</v>
      </c>
      <c r="AR171" s="27">
        <v>316.45999999999998</v>
      </c>
      <c r="AS171" s="27">
        <v>367.69</v>
      </c>
      <c r="AT171" s="27">
        <v>262.72000000000003</v>
      </c>
      <c r="AU171" s="27">
        <v>480.29</v>
      </c>
      <c r="AV171" s="27">
        <v>156.71</v>
      </c>
      <c r="AW171" s="27">
        <v>179.84</v>
      </c>
      <c r="AX171" s="27">
        <v>1192.25</v>
      </c>
      <c r="AY171" s="27">
        <v>0</v>
      </c>
      <c r="AZ171" s="27">
        <v>499.44</v>
      </c>
      <c r="BA171" s="27">
        <v>338.68</v>
      </c>
      <c r="BB171" s="27">
        <v>272.83999999999997</v>
      </c>
      <c r="BC171" s="27">
        <v>85.05</v>
      </c>
      <c r="BD171" s="27">
        <v>0.2</v>
      </c>
      <c r="BE171" s="27">
        <v>0.05</v>
      </c>
      <c r="BF171" s="27">
        <v>0.08</v>
      </c>
      <c r="BG171" s="27">
        <v>0.21</v>
      </c>
      <c r="BH171" s="27">
        <v>0.26</v>
      </c>
      <c r="BI171" s="27">
        <v>0.76</v>
      </c>
      <c r="BJ171" s="27">
        <v>0.04</v>
      </c>
      <c r="BK171" s="27">
        <v>2.1</v>
      </c>
      <c r="BL171" s="27">
        <v>0.01</v>
      </c>
      <c r="BM171" s="27">
        <v>0.57999999999999996</v>
      </c>
      <c r="BN171" s="27">
        <v>0.01</v>
      </c>
      <c r="BO171" s="27">
        <v>0</v>
      </c>
      <c r="BP171" s="27">
        <v>0</v>
      </c>
      <c r="BQ171" s="27">
        <v>0</v>
      </c>
      <c r="BR171" s="27">
        <v>0.23</v>
      </c>
      <c r="BS171" s="27">
        <v>1.9</v>
      </c>
      <c r="BT171" s="27">
        <v>0</v>
      </c>
      <c r="BU171" s="27">
        <v>0</v>
      </c>
      <c r="BV171" s="27">
        <v>0.49</v>
      </c>
      <c r="BW171" s="27">
        <v>0.01</v>
      </c>
      <c r="BX171" s="27">
        <v>0</v>
      </c>
      <c r="BY171" s="27">
        <v>0</v>
      </c>
      <c r="BZ171" s="27">
        <v>0</v>
      </c>
      <c r="CA171" s="27">
        <v>0</v>
      </c>
      <c r="CB171" s="27">
        <v>560.37</v>
      </c>
      <c r="CC171" s="14"/>
      <c r="CD171" s="14">
        <f>$I$171/$I$180*100</f>
        <v>45.923772609819117</v>
      </c>
      <c r="CE171" s="27">
        <v>94.72</v>
      </c>
      <c r="CG171" s="27">
        <v>4</v>
      </c>
      <c r="CH171" s="27">
        <v>4</v>
      </c>
      <c r="CI171" s="27">
        <v>4</v>
      </c>
      <c r="CJ171" s="27">
        <v>400</v>
      </c>
      <c r="CK171" s="27">
        <v>182</v>
      </c>
      <c r="CL171" s="27">
        <v>291</v>
      </c>
      <c r="CM171" s="27">
        <v>0.6</v>
      </c>
      <c r="CN171" s="27">
        <v>0.6</v>
      </c>
      <c r="CO171" s="27">
        <v>0.6</v>
      </c>
      <c r="CP171" s="27">
        <v>14.86</v>
      </c>
      <c r="CQ171" s="27">
        <v>0.76</v>
      </c>
    </row>
    <row r="172" spans="1:95" x14ac:dyDescent="0.25">
      <c r="A172" s="29"/>
      <c r="B172" s="17" t="s">
        <v>108</v>
      </c>
    </row>
    <row r="173" spans="1:95" s="23" customFormat="1" x14ac:dyDescent="0.25">
      <c r="A173" s="30" t="s">
        <v>169</v>
      </c>
      <c r="B173" s="21" t="s">
        <v>148</v>
      </c>
      <c r="C173" s="33">
        <v>100</v>
      </c>
      <c r="D173" s="22">
        <v>1.21</v>
      </c>
      <c r="E173" s="22">
        <v>0</v>
      </c>
      <c r="F173" s="22">
        <v>4.5599999999999996</v>
      </c>
      <c r="G173" s="22">
        <v>0</v>
      </c>
      <c r="H173" s="22">
        <v>12.86</v>
      </c>
      <c r="I173" s="22">
        <v>91.86</v>
      </c>
      <c r="J173" s="22">
        <v>0.39</v>
      </c>
      <c r="K173" s="22">
        <v>1.95</v>
      </c>
      <c r="L173" s="22">
        <v>0.39</v>
      </c>
      <c r="M173" s="22">
        <v>0</v>
      </c>
      <c r="N173" s="22">
        <v>6.27</v>
      </c>
      <c r="O173" s="22">
        <v>0.16</v>
      </c>
      <c r="P173" s="22">
        <v>1.28</v>
      </c>
      <c r="Q173" s="22">
        <v>0</v>
      </c>
      <c r="R173" s="22">
        <v>0</v>
      </c>
      <c r="S173" s="22">
        <v>0.18</v>
      </c>
      <c r="T173" s="22">
        <v>0.57999999999999996</v>
      </c>
      <c r="U173" s="22">
        <v>0</v>
      </c>
      <c r="V173" s="22">
        <v>140.46</v>
      </c>
      <c r="W173" s="22">
        <v>16.940000000000001</v>
      </c>
      <c r="X173" s="22">
        <v>9.85</v>
      </c>
      <c r="Y173" s="22">
        <v>18.39</v>
      </c>
      <c r="Z173" s="22">
        <v>0.86</v>
      </c>
      <c r="AA173" s="22">
        <v>0</v>
      </c>
      <c r="AB173" s="22">
        <v>7.24</v>
      </c>
      <c r="AC173" s="22">
        <v>1.8</v>
      </c>
      <c r="AD173" s="22">
        <v>1.4</v>
      </c>
      <c r="AE173" s="22">
        <v>0.01</v>
      </c>
      <c r="AF173" s="22">
        <v>0.02</v>
      </c>
      <c r="AG173" s="22">
        <v>0.1</v>
      </c>
      <c r="AH173" s="22">
        <v>0.26</v>
      </c>
      <c r="AI173" s="22">
        <v>1.04</v>
      </c>
      <c r="AJ173" s="23">
        <v>0</v>
      </c>
      <c r="AK173" s="23">
        <v>25.43</v>
      </c>
      <c r="AL173" s="23">
        <v>28.7</v>
      </c>
      <c r="AM173" s="23">
        <v>32.729999999999997</v>
      </c>
      <c r="AN173" s="23">
        <v>43.72</v>
      </c>
      <c r="AO173" s="23">
        <v>9.3699999999999992</v>
      </c>
      <c r="AP173" s="23">
        <v>25.28</v>
      </c>
      <c r="AQ173" s="23">
        <v>6.25</v>
      </c>
      <c r="AR173" s="23">
        <v>21.42</v>
      </c>
      <c r="AS173" s="23">
        <v>20.39</v>
      </c>
      <c r="AT173" s="23">
        <v>34.049999999999997</v>
      </c>
      <c r="AU173" s="23">
        <v>157.96</v>
      </c>
      <c r="AV173" s="23">
        <v>7.3</v>
      </c>
      <c r="AW173" s="23">
        <v>19.05</v>
      </c>
      <c r="AX173" s="23">
        <v>128.47</v>
      </c>
      <c r="AY173" s="23">
        <v>0</v>
      </c>
      <c r="AZ173" s="23">
        <v>22.91</v>
      </c>
      <c r="BA173" s="23">
        <v>30.49</v>
      </c>
      <c r="BB173" s="23">
        <v>23.19</v>
      </c>
      <c r="BC173" s="23">
        <v>7.44</v>
      </c>
      <c r="BD173" s="23">
        <v>0</v>
      </c>
      <c r="BE173" s="23">
        <v>0</v>
      </c>
      <c r="BF173" s="23">
        <v>0</v>
      </c>
      <c r="BG173" s="23">
        <v>0</v>
      </c>
      <c r="BH173" s="23">
        <v>0</v>
      </c>
      <c r="BI173" s="23">
        <v>0</v>
      </c>
      <c r="BJ173" s="23">
        <v>0</v>
      </c>
      <c r="BK173" s="23">
        <v>0.16</v>
      </c>
      <c r="BL173" s="23">
        <v>0</v>
      </c>
      <c r="BM173" s="23">
        <v>0.11</v>
      </c>
      <c r="BN173" s="23">
        <v>0.01</v>
      </c>
      <c r="BO173" s="23">
        <v>0.02</v>
      </c>
      <c r="BP173" s="23">
        <v>0</v>
      </c>
      <c r="BQ173" s="23">
        <v>0</v>
      </c>
      <c r="BR173" s="23">
        <v>0</v>
      </c>
      <c r="BS173" s="23">
        <v>0.63</v>
      </c>
      <c r="BT173" s="23">
        <v>0</v>
      </c>
      <c r="BU173" s="23">
        <v>0</v>
      </c>
      <c r="BV173" s="23">
        <v>1.77</v>
      </c>
      <c r="BW173" s="23">
        <v>0</v>
      </c>
      <c r="BX173" s="23">
        <v>0</v>
      </c>
      <c r="BY173" s="23">
        <v>0</v>
      </c>
      <c r="BZ173" s="23">
        <v>0</v>
      </c>
      <c r="CA173" s="23">
        <v>0</v>
      </c>
      <c r="CB173" s="23">
        <v>56.76</v>
      </c>
      <c r="CC173" s="24"/>
      <c r="CD173" s="24"/>
      <c r="CE173" s="23">
        <v>1.21</v>
      </c>
      <c r="CG173" s="23">
        <v>0</v>
      </c>
      <c r="CH173" s="23">
        <v>0</v>
      </c>
      <c r="CI173" s="23">
        <v>0</v>
      </c>
      <c r="CJ173" s="23">
        <v>0</v>
      </c>
      <c r="CK173" s="23">
        <v>0</v>
      </c>
      <c r="CL173" s="23">
        <v>0</v>
      </c>
      <c r="CM173" s="23">
        <v>0</v>
      </c>
      <c r="CN173" s="23">
        <v>0</v>
      </c>
      <c r="CO173" s="23">
        <v>0</v>
      </c>
      <c r="CP173" s="23">
        <v>1.98</v>
      </c>
      <c r="CQ173" s="23">
        <v>0</v>
      </c>
    </row>
    <row r="174" spans="1:95" s="23" customFormat="1" x14ac:dyDescent="0.25">
      <c r="A174" s="30" t="str">
        <f>"56"</f>
        <v>56</v>
      </c>
      <c r="B174" s="21" t="s">
        <v>121</v>
      </c>
      <c r="C174" s="33">
        <v>250</v>
      </c>
      <c r="D174" s="22">
        <v>2.4</v>
      </c>
      <c r="E174" s="22">
        <v>0.22</v>
      </c>
      <c r="F174" s="22">
        <v>5.01</v>
      </c>
      <c r="G174" s="22">
        <v>0</v>
      </c>
      <c r="H174" s="22">
        <v>17.5</v>
      </c>
      <c r="I174" s="22">
        <v>123.1</v>
      </c>
      <c r="J174" s="22">
        <v>2.74</v>
      </c>
      <c r="K174" s="22">
        <v>0.08</v>
      </c>
      <c r="L174" s="22">
        <v>2.74</v>
      </c>
      <c r="M174" s="22">
        <v>0</v>
      </c>
      <c r="N174" s="22">
        <v>1.97</v>
      </c>
      <c r="O174" s="22">
        <v>10.61</v>
      </c>
      <c r="P174" s="22">
        <v>1.42</v>
      </c>
      <c r="Q174" s="22">
        <v>0</v>
      </c>
      <c r="R174" s="22">
        <v>0</v>
      </c>
      <c r="S174" s="22">
        <v>0.3</v>
      </c>
      <c r="T174" s="22">
        <v>1.6</v>
      </c>
      <c r="U174" s="22">
        <v>106.03</v>
      </c>
      <c r="V174" s="22">
        <v>349.21</v>
      </c>
      <c r="W174" s="22">
        <v>19.29</v>
      </c>
      <c r="X174" s="22">
        <v>18.600000000000001</v>
      </c>
      <c r="Y174" s="22">
        <v>54.75</v>
      </c>
      <c r="Z174" s="22">
        <v>0.7</v>
      </c>
      <c r="AA174" s="22">
        <v>18.53</v>
      </c>
      <c r="AB174" s="22">
        <v>794.05</v>
      </c>
      <c r="AC174" s="22">
        <v>196.1</v>
      </c>
      <c r="AD174" s="22">
        <v>0.22</v>
      </c>
      <c r="AE174" s="22">
        <v>0.06</v>
      </c>
      <c r="AF174" s="22">
        <v>0.05</v>
      </c>
      <c r="AG174" s="22">
        <v>0.77</v>
      </c>
      <c r="AH174" s="22">
        <v>1.41</v>
      </c>
      <c r="AI174" s="22">
        <v>5.37</v>
      </c>
      <c r="AJ174" s="23">
        <v>0</v>
      </c>
      <c r="AK174" s="23">
        <v>32.03</v>
      </c>
      <c r="AL174" s="23">
        <v>38.35</v>
      </c>
      <c r="AM174" s="23">
        <v>51.35</v>
      </c>
      <c r="AN174" s="23">
        <v>48.82</v>
      </c>
      <c r="AO174" s="23">
        <v>11.16</v>
      </c>
      <c r="AP174" s="23">
        <v>33.770000000000003</v>
      </c>
      <c r="AQ174" s="23">
        <v>16.45</v>
      </c>
      <c r="AR174" s="23">
        <v>43.53</v>
      </c>
      <c r="AS174" s="23">
        <v>49.02</v>
      </c>
      <c r="AT174" s="23">
        <v>104.34</v>
      </c>
      <c r="AU174" s="23">
        <v>72.900000000000006</v>
      </c>
      <c r="AV174" s="23">
        <v>15.26</v>
      </c>
      <c r="AW174" s="23">
        <v>36.659999999999997</v>
      </c>
      <c r="AX174" s="23">
        <v>264.87</v>
      </c>
      <c r="AY174" s="23">
        <v>0</v>
      </c>
      <c r="AZ174" s="23">
        <v>56.18</v>
      </c>
      <c r="BA174" s="23">
        <v>34.15</v>
      </c>
      <c r="BB174" s="23">
        <v>27.33</v>
      </c>
      <c r="BC174" s="23">
        <v>14.81</v>
      </c>
      <c r="BD174" s="23">
        <v>0.11</v>
      </c>
      <c r="BE174" s="23">
        <v>0.02</v>
      </c>
      <c r="BF174" s="23">
        <v>0.02</v>
      </c>
      <c r="BG174" s="23">
        <v>0.05</v>
      </c>
      <c r="BH174" s="23">
        <v>7.0000000000000007E-2</v>
      </c>
      <c r="BI174" s="23">
        <v>0.22</v>
      </c>
      <c r="BJ174" s="23">
        <v>0</v>
      </c>
      <c r="BK174" s="23">
        <v>0.74</v>
      </c>
      <c r="BL174" s="23">
        <v>0</v>
      </c>
      <c r="BM174" s="23">
        <v>0.22</v>
      </c>
      <c r="BN174" s="23">
        <v>0</v>
      </c>
      <c r="BO174" s="23">
        <v>0</v>
      </c>
      <c r="BP174" s="23">
        <v>0</v>
      </c>
      <c r="BQ174" s="23">
        <v>0</v>
      </c>
      <c r="BR174" s="23">
        <v>0.08</v>
      </c>
      <c r="BS174" s="23">
        <v>0.73</v>
      </c>
      <c r="BT174" s="23">
        <v>0</v>
      </c>
      <c r="BU174" s="23">
        <v>0</v>
      </c>
      <c r="BV174" s="23">
        <v>0.09</v>
      </c>
      <c r="BW174" s="23">
        <v>0</v>
      </c>
      <c r="BX174" s="23">
        <v>0</v>
      </c>
      <c r="BY174" s="23">
        <v>0</v>
      </c>
      <c r="BZ174" s="23">
        <v>0</v>
      </c>
      <c r="CA174" s="23">
        <v>0</v>
      </c>
      <c r="CB174" s="23">
        <v>227.58</v>
      </c>
      <c r="CC174" s="24"/>
      <c r="CD174" s="24"/>
      <c r="CE174" s="23">
        <v>150.87</v>
      </c>
      <c r="CG174" s="23">
        <v>0</v>
      </c>
      <c r="CH174" s="23">
        <v>0</v>
      </c>
      <c r="CI174" s="23">
        <v>0</v>
      </c>
      <c r="CJ174" s="23">
        <v>0</v>
      </c>
      <c r="CK174" s="23">
        <v>0</v>
      </c>
      <c r="CL174" s="23">
        <v>0</v>
      </c>
      <c r="CM174" s="23">
        <v>0</v>
      </c>
      <c r="CN174" s="23">
        <v>0</v>
      </c>
      <c r="CO174" s="23">
        <v>0</v>
      </c>
      <c r="CP174" s="23">
        <v>0</v>
      </c>
      <c r="CQ174" s="23">
        <v>0.27</v>
      </c>
    </row>
    <row r="175" spans="1:95" s="23" customFormat="1" x14ac:dyDescent="0.25">
      <c r="A175" s="30" t="str">
        <f>"125"</f>
        <v>125</v>
      </c>
      <c r="B175" s="21" t="s">
        <v>149</v>
      </c>
      <c r="C175" s="33">
        <v>230</v>
      </c>
      <c r="D175" s="22">
        <v>20.12</v>
      </c>
      <c r="E175" s="22">
        <v>13.64</v>
      </c>
      <c r="F175" s="22">
        <v>24.15</v>
      </c>
      <c r="G175" s="22">
        <v>0</v>
      </c>
      <c r="H175" s="22">
        <v>22.46</v>
      </c>
      <c r="I175" s="22">
        <v>383.8</v>
      </c>
      <c r="J175" s="22">
        <v>0</v>
      </c>
      <c r="K175" s="22">
        <v>0</v>
      </c>
      <c r="L175" s="22">
        <v>0</v>
      </c>
      <c r="M175" s="22">
        <v>0</v>
      </c>
      <c r="N175" s="22">
        <v>3.21</v>
      </c>
      <c r="O175" s="22">
        <v>12.57</v>
      </c>
      <c r="P175" s="22">
        <v>1.8</v>
      </c>
      <c r="Q175" s="22">
        <v>0</v>
      </c>
      <c r="R175" s="22">
        <v>0</v>
      </c>
      <c r="S175" s="22">
        <v>0</v>
      </c>
      <c r="T175" s="22">
        <v>2.36</v>
      </c>
      <c r="U175" s="22">
        <v>143.27000000000001</v>
      </c>
      <c r="V175" s="22">
        <v>693.66</v>
      </c>
      <c r="W175" s="22">
        <v>21.92</v>
      </c>
      <c r="X175" s="22">
        <v>39.78</v>
      </c>
      <c r="Y175" s="22">
        <v>193.34</v>
      </c>
      <c r="Z175" s="22">
        <v>2.84</v>
      </c>
      <c r="AA175" s="22">
        <v>0</v>
      </c>
      <c r="AB175" s="22">
        <v>1465.23</v>
      </c>
      <c r="AC175" s="22">
        <v>0</v>
      </c>
      <c r="AD175" s="22">
        <v>0</v>
      </c>
      <c r="AE175" s="22">
        <v>0.09</v>
      </c>
      <c r="AF175" s="22">
        <v>0.13</v>
      </c>
      <c r="AG175" s="22">
        <v>3.67</v>
      </c>
      <c r="AH175" s="22">
        <v>0</v>
      </c>
      <c r="AI175" s="22">
        <v>2.33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23">
        <v>0</v>
      </c>
      <c r="AQ175" s="23">
        <v>0</v>
      </c>
      <c r="AR175" s="23">
        <v>0</v>
      </c>
      <c r="AS175" s="23">
        <v>0</v>
      </c>
      <c r="AT175" s="23">
        <v>0</v>
      </c>
      <c r="AU175" s="23">
        <v>0</v>
      </c>
      <c r="AV175" s="23">
        <v>0</v>
      </c>
      <c r="AW175" s="23">
        <v>0</v>
      </c>
      <c r="AX175" s="23">
        <v>0</v>
      </c>
      <c r="AY175" s="23">
        <v>0</v>
      </c>
      <c r="AZ175" s="23">
        <v>0</v>
      </c>
      <c r="BA175" s="23">
        <v>0</v>
      </c>
      <c r="BB175" s="23">
        <v>0</v>
      </c>
      <c r="BC175" s="23">
        <v>0</v>
      </c>
      <c r="BD175" s="23">
        <v>0</v>
      </c>
      <c r="BE175" s="23">
        <v>0</v>
      </c>
      <c r="BF175" s="23">
        <v>0</v>
      </c>
      <c r="BG175" s="23">
        <v>0</v>
      </c>
      <c r="BH175" s="23">
        <v>0</v>
      </c>
      <c r="BI175" s="23">
        <v>0</v>
      </c>
      <c r="BJ175" s="23">
        <v>0</v>
      </c>
      <c r="BK175" s="23">
        <v>0</v>
      </c>
      <c r="BL175" s="23">
        <v>0</v>
      </c>
      <c r="BM175" s="23">
        <v>0</v>
      </c>
      <c r="BN175" s="23">
        <v>0</v>
      </c>
      <c r="BO175" s="23">
        <v>0</v>
      </c>
      <c r="BP175" s="23">
        <v>0</v>
      </c>
      <c r="BQ175" s="23">
        <v>0</v>
      </c>
      <c r="BR175" s="23">
        <v>0</v>
      </c>
      <c r="BS175" s="23">
        <v>0</v>
      </c>
      <c r="BT175" s="23">
        <v>0</v>
      </c>
      <c r="BU175" s="23">
        <v>0</v>
      </c>
      <c r="BV175" s="23">
        <v>0</v>
      </c>
      <c r="BW175" s="23">
        <v>0</v>
      </c>
      <c r="BX175" s="23">
        <v>0</v>
      </c>
      <c r="BY175" s="23">
        <v>0</v>
      </c>
      <c r="BZ175" s="23">
        <v>0</v>
      </c>
      <c r="CA175" s="23">
        <v>0</v>
      </c>
      <c r="CB175" s="23">
        <v>0</v>
      </c>
      <c r="CC175" s="24"/>
      <c r="CD175" s="24"/>
      <c r="CE175" s="23">
        <v>244.2</v>
      </c>
      <c r="CG175" s="23">
        <v>0</v>
      </c>
      <c r="CH175" s="23">
        <v>0</v>
      </c>
      <c r="CI175" s="23">
        <v>0</v>
      </c>
      <c r="CJ175" s="23">
        <v>0</v>
      </c>
      <c r="CK175" s="23">
        <v>0</v>
      </c>
      <c r="CL175" s="23">
        <v>0</v>
      </c>
      <c r="CM175" s="23">
        <v>0</v>
      </c>
      <c r="CN175" s="23">
        <v>0</v>
      </c>
      <c r="CO175" s="23">
        <v>0</v>
      </c>
      <c r="CP175" s="23">
        <v>0</v>
      </c>
      <c r="CQ175" s="23">
        <v>0.37</v>
      </c>
    </row>
    <row r="176" spans="1:95" s="23" customFormat="1" x14ac:dyDescent="0.25">
      <c r="A176" s="30" t="str">
        <f>"302"</f>
        <v>302</v>
      </c>
      <c r="B176" s="21" t="s">
        <v>118</v>
      </c>
      <c r="C176" s="33" t="str">
        <f>"200"</f>
        <v>200</v>
      </c>
      <c r="D176" s="22">
        <v>0.25</v>
      </c>
      <c r="E176" s="22">
        <v>0</v>
      </c>
      <c r="F176" s="22">
        <v>0.05</v>
      </c>
      <c r="G176" s="22">
        <v>0</v>
      </c>
      <c r="H176" s="22">
        <v>9.5399999999999991</v>
      </c>
      <c r="I176" s="22">
        <v>38.475580000000001</v>
      </c>
      <c r="J176" s="22">
        <v>0</v>
      </c>
      <c r="K176" s="22">
        <v>0</v>
      </c>
      <c r="L176" s="22">
        <v>0</v>
      </c>
      <c r="M176" s="22">
        <v>0</v>
      </c>
      <c r="N176" s="22">
        <v>9.31</v>
      </c>
      <c r="O176" s="22">
        <v>0</v>
      </c>
      <c r="P176" s="22">
        <v>0.23</v>
      </c>
      <c r="Q176" s="22">
        <v>0</v>
      </c>
      <c r="R176" s="22">
        <v>0</v>
      </c>
      <c r="S176" s="22">
        <v>0.4</v>
      </c>
      <c r="T176" s="22">
        <v>0.1</v>
      </c>
      <c r="U176" s="22">
        <v>0.87</v>
      </c>
      <c r="V176" s="22">
        <v>10.3</v>
      </c>
      <c r="W176" s="22">
        <v>2.73</v>
      </c>
      <c r="X176" s="22">
        <v>0.73</v>
      </c>
      <c r="Y176" s="22">
        <v>1.34</v>
      </c>
      <c r="Z176" s="22">
        <v>0.06</v>
      </c>
      <c r="AA176" s="22">
        <v>0</v>
      </c>
      <c r="AB176" s="22">
        <v>0.56000000000000005</v>
      </c>
      <c r="AC176" s="22">
        <v>0.14000000000000001</v>
      </c>
      <c r="AD176" s="22">
        <v>0.01</v>
      </c>
      <c r="AE176" s="22">
        <v>0</v>
      </c>
      <c r="AF176" s="22">
        <v>0</v>
      </c>
      <c r="AG176" s="22">
        <v>0.01</v>
      </c>
      <c r="AH176" s="22">
        <v>0.01</v>
      </c>
      <c r="AI176" s="22">
        <v>1.1200000000000001</v>
      </c>
      <c r="AJ176" s="23">
        <v>0</v>
      </c>
      <c r="AK176" s="23">
        <v>0</v>
      </c>
      <c r="AL176" s="23">
        <v>0</v>
      </c>
      <c r="AM176" s="23">
        <v>0</v>
      </c>
      <c r="AN176" s="23">
        <v>0</v>
      </c>
      <c r="AO176" s="23">
        <v>0</v>
      </c>
      <c r="AP176" s="23">
        <v>0</v>
      </c>
      <c r="AQ176" s="23">
        <v>0</v>
      </c>
      <c r="AR176" s="23">
        <v>0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 s="23">
        <v>0</v>
      </c>
      <c r="BF176" s="23">
        <v>0</v>
      </c>
      <c r="BG176" s="23">
        <v>0</v>
      </c>
      <c r="BH176" s="23">
        <v>0</v>
      </c>
      <c r="BI176" s="23">
        <v>0</v>
      </c>
      <c r="BJ176" s="23">
        <v>0</v>
      </c>
      <c r="BK176" s="23">
        <v>0</v>
      </c>
      <c r="BL176" s="23">
        <v>0</v>
      </c>
      <c r="BM176" s="23">
        <v>0</v>
      </c>
      <c r="BN176" s="23">
        <v>0</v>
      </c>
      <c r="BO176" s="23">
        <v>0</v>
      </c>
      <c r="BP176" s="23">
        <v>0</v>
      </c>
      <c r="BQ176" s="23">
        <v>0</v>
      </c>
      <c r="BR176" s="23">
        <v>0</v>
      </c>
      <c r="BS176" s="23">
        <v>0</v>
      </c>
      <c r="BT176" s="23">
        <v>0</v>
      </c>
      <c r="BU176" s="23">
        <v>0</v>
      </c>
      <c r="BV176" s="23">
        <v>0</v>
      </c>
      <c r="BW176" s="23">
        <v>0</v>
      </c>
      <c r="BX176" s="23">
        <v>0</v>
      </c>
      <c r="BY176" s="23">
        <v>0</v>
      </c>
      <c r="BZ176" s="23">
        <v>0</v>
      </c>
      <c r="CA176" s="23">
        <v>0</v>
      </c>
      <c r="CB176" s="23">
        <v>189.24</v>
      </c>
      <c r="CC176" s="24"/>
      <c r="CD176" s="24"/>
      <c r="CE176" s="23">
        <v>0.09</v>
      </c>
      <c r="CG176" s="23">
        <v>0</v>
      </c>
      <c r="CH176" s="23">
        <v>0</v>
      </c>
      <c r="CI176" s="23">
        <v>0</v>
      </c>
      <c r="CJ176" s="23">
        <v>0</v>
      </c>
      <c r="CK176" s="23">
        <v>0</v>
      </c>
      <c r="CL176" s="23">
        <v>0</v>
      </c>
      <c r="CM176" s="23">
        <v>0</v>
      </c>
      <c r="CN176" s="23">
        <v>0</v>
      </c>
      <c r="CO176" s="23">
        <v>0</v>
      </c>
      <c r="CP176" s="23">
        <v>10</v>
      </c>
      <c r="CQ176" s="23">
        <v>0</v>
      </c>
    </row>
    <row r="177" spans="1:95" s="23" customFormat="1" ht="31.5" x14ac:dyDescent="0.25">
      <c r="A177" s="30" t="str">
        <f>"1.5"</f>
        <v>1.5</v>
      </c>
      <c r="B177" s="21" t="s">
        <v>101</v>
      </c>
      <c r="C177" s="33">
        <v>50</v>
      </c>
      <c r="D177" s="22">
        <v>3.95</v>
      </c>
      <c r="E177" s="22">
        <v>0</v>
      </c>
      <c r="F177" s="22">
        <v>0.5</v>
      </c>
      <c r="G177" s="22">
        <v>0</v>
      </c>
      <c r="H177" s="22">
        <v>25.8</v>
      </c>
      <c r="I177" s="22">
        <v>122.8</v>
      </c>
      <c r="J177" s="22">
        <v>0.08</v>
      </c>
      <c r="K177" s="22">
        <v>0</v>
      </c>
      <c r="L177" s="22">
        <v>0.08</v>
      </c>
      <c r="M177" s="22">
        <v>0</v>
      </c>
      <c r="N177" s="22">
        <v>0.84</v>
      </c>
      <c r="O177" s="22">
        <v>18.48</v>
      </c>
      <c r="P177" s="22">
        <v>1.32</v>
      </c>
      <c r="Q177" s="22">
        <v>0</v>
      </c>
      <c r="R177" s="22">
        <v>0</v>
      </c>
      <c r="S177" s="22">
        <v>0.12</v>
      </c>
      <c r="T177" s="22">
        <v>0.6</v>
      </c>
      <c r="U177" s="22">
        <v>0</v>
      </c>
      <c r="V177" s="22">
        <v>53.2</v>
      </c>
      <c r="W177" s="22">
        <v>9.1999999999999993</v>
      </c>
      <c r="X177" s="22">
        <v>13.2</v>
      </c>
      <c r="Y177" s="22">
        <v>34.799999999999997</v>
      </c>
      <c r="Z177" s="22">
        <v>0.8</v>
      </c>
      <c r="AA177" s="22">
        <v>0</v>
      </c>
      <c r="AB177" s="22">
        <v>0</v>
      </c>
      <c r="AC177" s="22">
        <v>0</v>
      </c>
      <c r="AD177" s="22">
        <v>0.52</v>
      </c>
      <c r="AE177" s="22">
        <v>0.06</v>
      </c>
      <c r="AF177" s="22">
        <v>0.02</v>
      </c>
      <c r="AG177" s="22">
        <v>0.64</v>
      </c>
      <c r="AH177" s="22">
        <v>1.24</v>
      </c>
      <c r="AI177" s="22">
        <v>0</v>
      </c>
      <c r="AJ177" s="23">
        <v>0</v>
      </c>
      <c r="AK177" s="23">
        <v>0</v>
      </c>
      <c r="AL177" s="23">
        <v>0</v>
      </c>
      <c r="AM177" s="23">
        <v>0</v>
      </c>
      <c r="AN177" s="23">
        <v>0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0</v>
      </c>
      <c r="AW177" s="23">
        <v>0</v>
      </c>
      <c r="AX177" s="23">
        <v>0</v>
      </c>
      <c r="AY177" s="23">
        <v>0</v>
      </c>
      <c r="AZ177" s="23">
        <v>0</v>
      </c>
      <c r="BA177" s="23">
        <v>0</v>
      </c>
      <c r="BB177" s="23">
        <v>0</v>
      </c>
      <c r="BC177" s="23">
        <v>0</v>
      </c>
      <c r="BD177" s="23">
        <v>0</v>
      </c>
      <c r="BE177" s="23">
        <v>0</v>
      </c>
      <c r="BF177" s="23">
        <v>0</v>
      </c>
      <c r="BG177" s="23">
        <v>0</v>
      </c>
      <c r="BH177" s="23">
        <v>0</v>
      </c>
      <c r="BI177" s="23">
        <v>0</v>
      </c>
      <c r="BJ177" s="23">
        <v>0</v>
      </c>
      <c r="BK177" s="23">
        <v>0</v>
      </c>
      <c r="BL177" s="23">
        <v>0</v>
      </c>
      <c r="BM177" s="23">
        <v>0</v>
      </c>
      <c r="BN177" s="23">
        <v>0</v>
      </c>
      <c r="BO177" s="23">
        <v>0</v>
      </c>
      <c r="BP177" s="23">
        <v>0</v>
      </c>
      <c r="BQ177" s="23">
        <v>0</v>
      </c>
      <c r="BR177" s="23">
        <v>0</v>
      </c>
      <c r="BS177" s="23">
        <v>0</v>
      </c>
      <c r="BT177" s="23">
        <v>0</v>
      </c>
      <c r="BU177" s="23">
        <v>0</v>
      </c>
      <c r="BV177" s="23">
        <v>0</v>
      </c>
      <c r="BW177" s="23">
        <v>0</v>
      </c>
      <c r="BX177" s="23">
        <v>0</v>
      </c>
      <c r="BY177" s="23">
        <v>0</v>
      </c>
      <c r="BZ177" s="23">
        <v>0</v>
      </c>
      <c r="CA177" s="23">
        <v>0</v>
      </c>
      <c r="CB177" s="23">
        <v>15.08</v>
      </c>
      <c r="CC177" s="24"/>
      <c r="CD177" s="24"/>
      <c r="CE177" s="23">
        <v>0</v>
      </c>
      <c r="CG177" s="23">
        <v>0</v>
      </c>
      <c r="CH177" s="23">
        <v>0</v>
      </c>
      <c r="CI177" s="23">
        <v>0</v>
      </c>
      <c r="CJ177" s="23">
        <v>0</v>
      </c>
      <c r="CK177" s="23">
        <v>0</v>
      </c>
      <c r="CL177" s="23">
        <v>0</v>
      </c>
      <c r="CM177" s="23">
        <v>0</v>
      </c>
      <c r="CN177" s="23">
        <v>0</v>
      </c>
      <c r="CO177" s="23">
        <v>0</v>
      </c>
      <c r="CP177" s="23">
        <v>0</v>
      </c>
      <c r="CQ177" s="23">
        <v>0</v>
      </c>
    </row>
    <row r="178" spans="1:95" s="16" customFormat="1" x14ac:dyDescent="0.25">
      <c r="A178" s="31" t="s">
        <v>158</v>
      </c>
      <c r="B178" s="18" t="s">
        <v>113</v>
      </c>
      <c r="C178" s="37">
        <v>40</v>
      </c>
      <c r="D178" s="19">
        <v>2.64</v>
      </c>
      <c r="E178" s="19">
        <v>0</v>
      </c>
      <c r="F178" s="19">
        <v>0.48</v>
      </c>
      <c r="G178" s="19">
        <v>0</v>
      </c>
      <c r="H178" s="19">
        <v>16.68</v>
      </c>
      <c r="I178" s="19">
        <v>77.349999999999994</v>
      </c>
      <c r="J178" s="19">
        <v>0.06</v>
      </c>
      <c r="K178" s="19">
        <v>0</v>
      </c>
      <c r="L178" s="19">
        <v>0.06</v>
      </c>
      <c r="M178" s="19">
        <v>0</v>
      </c>
      <c r="N178" s="19">
        <v>0.36</v>
      </c>
      <c r="O178" s="19">
        <v>9.66</v>
      </c>
      <c r="P178" s="19">
        <v>2.4900000000000002</v>
      </c>
      <c r="Q178" s="19">
        <v>0</v>
      </c>
      <c r="R178" s="19">
        <v>0</v>
      </c>
      <c r="S178" s="19">
        <v>0.3</v>
      </c>
      <c r="T178" s="19">
        <v>0.75</v>
      </c>
      <c r="U178" s="19">
        <v>0</v>
      </c>
      <c r="V178" s="19">
        <v>73.5</v>
      </c>
      <c r="W178" s="19">
        <v>10.5</v>
      </c>
      <c r="X178" s="19">
        <v>14.1</v>
      </c>
      <c r="Y178" s="19">
        <v>47.4</v>
      </c>
      <c r="Z178" s="19">
        <v>1.17</v>
      </c>
      <c r="AA178" s="19">
        <v>0</v>
      </c>
      <c r="AB178" s="19">
        <v>1.5</v>
      </c>
      <c r="AC178" s="19">
        <v>0.3</v>
      </c>
      <c r="AD178" s="19">
        <v>0.42</v>
      </c>
      <c r="AE178" s="19">
        <v>0.05</v>
      </c>
      <c r="AF178" s="19">
        <v>0.02</v>
      </c>
      <c r="AG178" s="19">
        <v>0.21</v>
      </c>
      <c r="AH178" s="19">
        <v>0.6</v>
      </c>
      <c r="AI178" s="19">
        <v>0</v>
      </c>
      <c r="AJ178" s="16">
        <v>0</v>
      </c>
      <c r="AK178" s="16">
        <v>96.6</v>
      </c>
      <c r="AL178" s="16">
        <v>74.400000000000006</v>
      </c>
      <c r="AM178" s="16">
        <v>128.1</v>
      </c>
      <c r="AN178" s="16">
        <v>66.900000000000006</v>
      </c>
      <c r="AO178" s="16">
        <v>27.9</v>
      </c>
      <c r="AP178" s="16">
        <v>59.4</v>
      </c>
      <c r="AQ178" s="16">
        <v>24</v>
      </c>
      <c r="AR178" s="16">
        <v>111.3</v>
      </c>
      <c r="AS178" s="16">
        <v>89.1</v>
      </c>
      <c r="AT178" s="16">
        <v>87.3</v>
      </c>
      <c r="AU178" s="16">
        <v>139.19999999999999</v>
      </c>
      <c r="AV178" s="16">
        <v>37.200000000000003</v>
      </c>
      <c r="AW178" s="16">
        <v>93</v>
      </c>
      <c r="AX178" s="16">
        <v>458.7</v>
      </c>
      <c r="AY178" s="16">
        <v>0</v>
      </c>
      <c r="AZ178" s="16">
        <v>157.80000000000001</v>
      </c>
      <c r="BA178" s="16">
        <v>87.3</v>
      </c>
      <c r="BB178" s="16">
        <v>54</v>
      </c>
      <c r="BC178" s="16">
        <v>39</v>
      </c>
      <c r="BD178" s="16">
        <v>0</v>
      </c>
      <c r="BE178" s="16">
        <v>0</v>
      </c>
      <c r="BF178" s="16">
        <v>0</v>
      </c>
      <c r="BG178" s="16">
        <v>0</v>
      </c>
      <c r="BH178" s="16">
        <v>0</v>
      </c>
      <c r="BI178" s="16">
        <v>0</v>
      </c>
      <c r="BJ178" s="16">
        <v>0</v>
      </c>
      <c r="BK178" s="16">
        <v>0.04</v>
      </c>
      <c r="BL178" s="16">
        <v>0</v>
      </c>
      <c r="BM178" s="16">
        <v>0</v>
      </c>
      <c r="BN178" s="16">
        <v>0.01</v>
      </c>
      <c r="BO178" s="16">
        <v>0</v>
      </c>
      <c r="BP178" s="16">
        <v>0</v>
      </c>
      <c r="BQ178" s="16">
        <v>0</v>
      </c>
      <c r="BR178" s="16">
        <v>0</v>
      </c>
      <c r="BS178" s="16">
        <v>0.03</v>
      </c>
      <c r="BT178" s="16">
        <v>0</v>
      </c>
      <c r="BU178" s="16">
        <v>0</v>
      </c>
      <c r="BV178" s="16">
        <v>0.14000000000000001</v>
      </c>
      <c r="BW178" s="16">
        <v>0.02</v>
      </c>
      <c r="BX178" s="16">
        <v>0</v>
      </c>
      <c r="BY178" s="16">
        <v>0</v>
      </c>
      <c r="BZ178" s="16">
        <v>0</v>
      </c>
      <c r="CA178" s="16">
        <v>0</v>
      </c>
      <c r="CB178" s="16">
        <v>14.1</v>
      </c>
      <c r="CC178" s="20"/>
      <c r="CD178" s="20"/>
      <c r="CE178" s="16">
        <v>0.25</v>
      </c>
      <c r="CG178" s="16">
        <v>0</v>
      </c>
      <c r="CH178" s="16">
        <v>0</v>
      </c>
      <c r="CI178" s="16">
        <v>0</v>
      </c>
      <c r="CJ178" s="16">
        <v>0</v>
      </c>
      <c r="CK178" s="16">
        <v>0</v>
      </c>
      <c r="CL178" s="16">
        <v>0</v>
      </c>
      <c r="CM178" s="16">
        <v>0</v>
      </c>
      <c r="CN178" s="16">
        <v>0</v>
      </c>
      <c r="CO178" s="16">
        <v>0</v>
      </c>
      <c r="CP178" s="16">
        <v>0</v>
      </c>
      <c r="CQ178" s="16">
        <v>0</v>
      </c>
    </row>
    <row r="179" spans="1:95" s="27" customFormat="1" x14ac:dyDescent="0.25">
      <c r="A179" s="32"/>
      <c r="B179" s="25" t="s">
        <v>114</v>
      </c>
      <c r="C179" s="26"/>
      <c r="D179" s="26">
        <v>30.57</v>
      </c>
      <c r="E179" s="26">
        <v>13.86</v>
      </c>
      <c r="F179" s="26">
        <v>34.75</v>
      </c>
      <c r="G179" s="26">
        <v>0</v>
      </c>
      <c r="H179" s="26">
        <v>104.8</v>
      </c>
      <c r="I179" s="26">
        <v>837.4</v>
      </c>
      <c r="J179" s="26">
        <v>3.27</v>
      </c>
      <c r="K179" s="26">
        <v>2.0299999999999998</v>
      </c>
      <c r="L179" s="26">
        <v>3.27</v>
      </c>
      <c r="M179" s="26">
        <v>0</v>
      </c>
      <c r="N179" s="26">
        <v>21.96</v>
      </c>
      <c r="O179" s="26">
        <v>51.48</v>
      </c>
      <c r="P179" s="26">
        <v>8.5399999999999991</v>
      </c>
      <c r="Q179" s="26">
        <v>0</v>
      </c>
      <c r="R179" s="26">
        <v>0</v>
      </c>
      <c r="S179" s="26">
        <v>1.3</v>
      </c>
      <c r="T179" s="26">
        <v>5.98</v>
      </c>
      <c r="U179" s="26">
        <v>250.17</v>
      </c>
      <c r="V179" s="26">
        <v>1320.33</v>
      </c>
      <c r="W179" s="26">
        <v>80.58</v>
      </c>
      <c r="X179" s="26">
        <v>96.26</v>
      </c>
      <c r="Y179" s="26">
        <v>350.02</v>
      </c>
      <c r="Z179" s="26">
        <v>6.43</v>
      </c>
      <c r="AA179" s="26">
        <v>18.53</v>
      </c>
      <c r="AB179" s="26">
        <v>2268.5700000000002</v>
      </c>
      <c r="AC179" s="26">
        <v>198.34</v>
      </c>
      <c r="AD179" s="26">
        <v>2.58</v>
      </c>
      <c r="AE179" s="26">
        <v>0.28000000000000003</v>
      </c>
      <c r="AF179" s="26">
        <v>0.24</v>
      </c>
      <c r="AG179" s="26">
        <v>5.4</v>
      </c>
      <c r="AH179" s="26">
        <v>3.53</v>
      </c>
      <c r="AI179" s="26">
        <v>9.86</v>
      </c>
      <c r="AJ179" s="27">
        <v>0</v>
      </c>
      <c r="AK179" s="27">
        <v>154.06</v>
      </c>
      <c r="AL179" s="27">
        <v>141.46</v>
      </c>
      <c r="AM179" s="27">
        <v>212.18</v>
      </c>
      <c r="AN179" s="27">
        <v>159.44</v>
      </c>
      <c r="AO179" s="27">
        <v>48.43</v>
      </c>
      <c r="AP179" s="27">
        <v>118.45</v>
      </c>
      <c r="AQ179" s="27">
        <v>46.7</v>
      </c>
      <c r="AR179" s="27">
        <v>176.25</v>
      </c>
      <c r="AS179" s="27">
        <v>158.51</v>
      </c>
      <c r="AT179" s="27">
        <v>225.69</v>
      </c>
      <c r="AU179" s="27">
        <v>370.06</v>
      </c>
      <c r="AV179" s="27">
        <v>59.75</v>
      </c>
      <c r="AW179" s="27">
        <v>148.71</v>
      </c>
      <c r="AX179" s="27">
        <v>852.04</v>
      </c>
      <c r="AY179" s="27">
        <v>0</v>
      </c>
      <c r="AZ179" s="27">
        <v>236.89</v>
      </c>
      <c r="BA179" s="27">
        <v>151.94</v>
      </c>
      <c r="BB179" s="27">
        <v>104.52</v>
      </c>
      <c r="BC179" s="27">
        <v>61.25</v>
      </c>
      <c r="BD179" s="27">
        <v>0.11</v>
      </c>
      <c r="BE179" s="27">
        <v>0.02</v>
      </c>
      <c r="BF179" s="27">
        <v>0.02</v>
      </c>
      <c r="BG179" s="27">
        <v>0.05</v>
      </c>
      <c r="BH179" s="27">
        <v>7.0000000000000007E-2</v>
      </c>
      <c r="BI179" s="27">
        <v>0.22</v>
      </c>
      <c r="BJ179" s="27">
        <v>0</v>
      </c>
      <c r="BK179" s="27">
        <v>0.95</v>
      </c>
      <c r="BL179" s="27">
        <v>0</v>
      </c>
      <c r="BM179" s="27">
        <v>0.33</v>
      </c>
      <c r="BN179" s="27">
        <v>0.01</v>
      </c>
      <c r="BO179" s="27">
        <v>0.02</v>
      </c>
      <c r="BP179" s="27">
        <v>0</v>
      </c>
      <c r="BQ179" s="27">
        <v>0</v>
      </c>
      <c r="BR179" s="27">
        <v>0.09</v>
      </c>
      <c r="BS179" s="27">
        <v>1.39</v>
      </c>
      <c r="BT179" s="27">
        <v>0</v>
      </c>
      <c r="BU179" s="27">
        <v>0</v>
      </c>
      <c r="BV179" s="27">
        <v>2.0099999999999998</v>
      </c>
      <c r="BW179" s="27">
        <v>0.03</v>
      </c>
      <c r="BX179" s="27">
        <v>0</v>
      </c>
      <c r="BY179" s="27">
        <v>0</v>
      </c>
      <c r="BZ179" s="27">
        <v>0</v>
      </c>
      <c r="CA179" s="27">
        <v>0</v>
      </c>
      <c r="CB179" s="27">
        <v>502.76</v>
      </c>
      <c r="CC179" s="14"/>
      <c r="CD179" s="14">
        <f>$I$179/$I$180*100</f>
        <v>54.095607235142118</v>
      </c>
      <c r="CE179" s="27">
        <v>396.62</v>
      </c>
      <c r="CG179" s="27">
        <v>0</v>
      </c>
      <c r="CH179" s="27">
        <v>0</v>
      </c>
      <c r="CI179" s="27">
        <v>0</v>
      </c>
      <c r="CJ179" s="27">
        <v>0</v>
      </c>
      <c r="CK179" s="27">
        <v>0</v>
      </c>
      <c r="CL179" s="27">
        <v>0</v>
      </c>
      <c r="CM179" s="27">
        <v>0</v>
      </c>
      <c r="CN179" s="27">
        <v>0</v>
      </c>
      <c r="CO179" s="27">
        <v>0</v>
      </c>
      <c r="CP179" s="27">
        <v>11.98</v>
      </c>
      <c r="CQ179" s="27">
        <v>0.63</v>
      </c>
    </row>
    <row r="180" spans="1:95" s="27" customFormat="1" x14ac:dyDescent="0.25">
      <c r="A180" s="32"/>
      <c r="B180" s="25" t="s">
        <v>115</v>
      </c>
      <c r="C180" s="26"/>
      <c r="D180" s="26">
        <v>49.04</v>
      </c>
      <c r="E180" s="26">
        <v>22.27</v>
      </c>
      <c r="F180" s="26">
        <v>49.51</v>
      </c>
      <c r="G180" s="26">
        <v>0</v>
      </c>
      <c r="H180" s="26">
        <v>234.7</v>
      </c>
      <c r="I180" s="26">
        <v>1548</v>
      </c>
      <c r="J180" s="26">
        <v>12.11</v>
      </c>
      <c r="K180" s="26">
        <v>2.17</v>
      </c>
      <c r="L180" s="26">
        <v>12.11</v>
      </c>
      <c r="M180" s="26">
        <v>0</v>
      </c>
      <c r="N180" s="26">
        <v>65.86</v>
      </c>
      <c r="O180" s="26">
        <v>93.26</v>
      </c>
      <c r="P180" s="26">
        <v>12.14</v>
      </c>
      <c r="Q180" s="26">
        <v>0</v>
      </c>
      <c r="R180" s="26">
        <v>0</v>
      </c>
      <c r="S180" s="26">
        <v>2.91</v>
      </c>
      <c r="T180" s="26">
        <v>10.27</v>
      </c>
      <c r="U180" s="26">
        <v>652.04</v>
      </c>
      <c r="V180" s="26">
        <v>1986.39</v>
      </c>
      <c r="W180" s="26">
        <v>439.05</v>
      </c>
      <c r="X180" s="26">
        <v>180.27</v>
      </c>
      <c r="Y180" s="26">
        <v>700.3</v>
      </c>
      <c r="Z180" s="26">
        <v>11.47</v>
      </c>
      <c r="AA180" s="26">
        <v>103.51</v>
      </c>
      <c r="AB180" s="26">
        <v>2327.04</v>
      </c>
      <c r="AC180" s="26">
        <v>302.18</v>
      </c>
      <c r="AD180" s="26">
        <v>3.52</v>
      </c>
      <c r="AE180" s="26">
        <v>0.51</v>
      </c>
      <c r="AF180" s="26">
        <v>0.6</v>
      </c>
      <c r="AG180" s="26">
        <v>6.93</v>
      </c>
      <c r="AH180" s="26">
        <v>9.0399999999999991</v>
      </c>
      <c r="AI180" s="26">
        <v>14.97</v>
      </c>
      <c r="AJ180" s="27">
        <v>0.4</v>
      </c>
      <c r="AK180" s="27">
        <v>482.17</v>
      </c>
      <c r="AL180" s="27">
        <v>412.16</v>
      </c>
      <c r="AM180" s="27">
        <v>859.84</v>
      </c>
      <c r="AN180" s="27">
        <v>441.55</v>
      </c>
      <c r="AO180" s="27">
        <v>189.88</v>
      </c>
      <c r="AP180" s="27">
        <v>343.97</v>
      </c>
      <c r="AQ180" s="27">
        <v>171.74</v>
      </c>
      <c r="AR180" s="27">
        <v>492.71</v>
      </c>
      <c r="AS180" s="27">
        <v>526.20000000000005</v>
      </c>
      <c r="AT180" s="27">
        <v>488.41</v>
      </c>
      <c r="AU180" s="27">
        <v>850.35</v>
      </c>
      <c r="AV180" s="27">
        <v>216.46</v>
      </c>
      <c r="AW180" s="27">
        <v>328.55</v>
      </c>
      <c r="AX180" s="27">
        <v>2044.28</v>
      </c>
      <c r="AY180" s="27">
        <v>0</v>
      </c>
      <c r="AZ180" s="27">
        <v>736.32</v>
      </c>
      <c r="BA180" s="27">
        <v>490.62</v>
      </c>
      <c r="BB180" s="27">
        <v>377.36</v>
      </c>
      <c r="BC180" s="27">
        <v>146.30000000000001</v>
      </c>
      <c r="BD180" s="27">
        <v>0.31</v>
      </c>
      <c r="BE180" s="27">
        <v>0.08</v>
      </c>
      <c r="BF180" s="27">
        <v>0.1</v>
      </c>
      <c r="BG180" s="27">
        <v>0.26</v>
      </c>
      <c r="BH180" s="27">
        <v>0.33</v>
      </c>
      <c r="BI180" s="27">
        <v>0.98</v>
      </c>
      <c r="BJ180" s="27">
        <v>0.04</v>
      </c>
      <c r="BK180" s="27">
        <v>3.05</v>
      </c>
      <c r="BL180" s="27">
        <v>0.01</v>
      </c>
      <c r="BM180" s="27">
        <v>0.91</v>
      </c>
      <c r="BN180" s="27">
        <v>0.03</v>
      </c>
      <c r="BO180" s="27">
        <v>0.02</v>
      </c>
      <c r="BP180" s="27">
        <v>0</v>
      </c>
      <c r="BQ180" s="27">
        <v>0</v>
      </c>
      <c r="BR180" s="27">
        <v>0.31</v>
      </c>
      <c r="BS180" s="27">
        <v>3.28</v>
      </c>
      <c r="BT180" s="27">
        <v>0</v>
      </c>
      <c r="BU180" s="27">
        <v>0</v>
      </c>
      <c r="BV180" s="27">
        <v>2.5</v>
      </c>
      <c r="BW180" s="27">
        <v>0.04</v>
      </c>
      <c r="BX180" s="27">
        <v>0</v>
      </c>
      <c r="BY180" s="27">
        <v>0</v>
      </c>
      <c r="BZ180" s="27">
        <v>0</v>
      </c>
      <c r="CA180" s="27">
        <v>0</v>
      </c>
      <c r="CB180" s="27">
        <v>1063.1300000000001</v>
      </c>
      <c r="CC180" s="14"/>
      <c r="CD180" s="14"/>
      <c r="CE180" s="27">
        <v>491.35</v>
      </c>
      <c r="CG180" s="27">
        <v>4</v>
      </c>
      <c r="CH180" s="27">
        <v>4</v>
      </c>
      <c r="CI180" s="27">
        <v>4</v>
      </c>
      <c r="CJ180" s="27">
        <v>400</v>
      </c>
      <c r="CK180" s="27">
        <v>182</v>
      </c>
      <c r="CL180" s="27">
        <v>291</v>
      </c>
      <c r="CM180" s="27">
        <v>0.6</v>
      </c>
      <c r="CN180" s="27">
        <v>0.6</v>
      </c>
      <c r="CO180" s="27">
        <v>0.6</v>
      </c>
      <c r="CP180" s="27">
        <v>26.84</v>
      </c>
      <c r="CQ180" s="27">
        <v>1.39</v>
      </c>
    </row>
    <row r="181" spans="1:95" x14ac:dyDescent="0.25">
      <c r="A181" s="29"/>
      <c r="V181" s="10" t="e">
        <f>V180-#REF!</f>
        <v>#REF!</v>
      </c>
      <c r="W181" s="10" t="e">
        <f>W180-#REF!</f>
        <v>#REF!</v>
      </c>
      <c r="X181" s="10" t="e">
        <f>X180-#REF!</f>
        <v>#REF!</v>
      </c>
      <c r="Y181" s="10" t="e">
        <f>Y180-#REF!</f>
        <v>#REF!</v>
      </c>
      <c r="Z181" s="10" t="e">
        <f>Z180-#REF!</f>
        <v>#REF!</v>
      </c>
      <c r="AA181" s="10" t="e">
        <f>AA180-#REF!</f>
        <v>#REF!</v>
      </c>
      <c r="AB181" s="10" t="e">
        <f>AB180-#REF!</f>
        <v>#REF!</v>
      </c>
      <c r="AC181" s="10" t="e">
        <f>AC180-#REF!</f>
        <v>#REF!</v>
      </c>
      <c r="AD181" s="10" t="e">
        <f>AD180-#REF!</f>
        <v>#REF!</v>
      </c>
      <c r="AE181" s="10" t="e">
        <f>AE180-#REF!</f>
        <v>#REF!</v>
      </c>
      <c r="AF181" s="10" t="e">
        <f>AF180-#REF!</f>
        <v>#REF!</v>
      </c>
      <c r="AI181" s="10" t="e">
        <f>AI180-#REF!</f>
        <v>#REF!</v>
      </c>
      <c r="CI181" s="1" t="e">
        <f>CI180-#REF!</f>
        <v>#REF!</v>
      </c>
      <c r="CL181" s="1" t="e">
        <f>CL180-#REF!</f>
        <v>#REF!</v>
      </c>
      <c r="CO181" s="1" t="e">
        <f>CO180-#REF!</f>
        <v>#REF!</v>
      </c>
    </row>
    <row r="182" spans="1:95" x14ac:dyDescent="0.25">
      <c r="A182" s="29"/>
    </row>
    <row r="183" spans="1:95" x14ac:dyDescent="0.25">
      <c r="A183" s="54" t="s">
        <v>94</v>
      </c>
      <c r="B183" s="45" t="s">
        <v>95</v>
      </c>
      <c r="C183" s="45" t="s">
        <v>73</v>
      </c>
      <c r="D183" s="48" t="s">
        <v>0</v>
      </c>
      <c r="E183" s="49"/>
      <c r="F183" s="48" t="s">
        <v>1</v>
      </c>
      <c r="G183" s="49"/>
      <c r="H183" s="45" t="s">
        <v>74</v>
      </c>
      <c r="I183" s="45" t="s">
        <v>96</v>
      </c>
    </row>
    <row r="184" spans="1:95" x14ac:dyDescent="0.25">
      <c r="A184" s="55"/>
      <c r="B184" s="45"/>
      <c r="C184" s="45"/>
      <c r="D184" s="50"/>
      <c r="E184" s="51"/>
      <c r="F184" s="50"/>
      <c r="G184" s="51"/>
      <c r="H184" s="45"/>
      <c r="I184" s="45"/>
    </row>
    <row r="185" spans="1:95" x14ac:dyDescent="0.25">
      <c r="A185" s="29"/>
      <c r="B185" s="17" t="s">
        <v>150</v>
      </c>
    </row>
    <row r="186" spans="1:95" x14ac:dyDescent="0.25">
      <c r="A186" s="29"/>
      <c r="B186" s="17" t="s">
        <v>100</v>
      </c>
    </row>
    <row r="187" spans="1:95" s="23" customFormat="1" ht="31.5" x14ac:dyDescent="0.25">
      <c r="A187" s="30" t="str">
        <f>"1.5"</f>
        <v>1.5</v>
      </c>
      <c r="B187" s="21" t="s">
        <v>101</v>
      </c>
      <c r="C187" s="33" t="str">
        <f>"40"</f>
        <v>40</v>
      </c>
      <c r="D187" s="22">
        <v>3.16</v>
      </c>
      <c r="E187" s="22">
        <v>0</v>
      </c>
      <c r="F187" s="22">
        <v>0.4</v>
      </c>
      <c r="G187" s="22">
        <v>0</v>
      </c>
      <c r="H187" s="22">
        <v>20.64</v>
      </c>
      <c r="I187" s="22">
        <v>98.2</v>
      </c>
      <c r="J187" s="22">
        <v>0.08</v>
      </c>
      <c r="K187" s="22">
        <v>0</v>
      </c>
      <c r="L187" s="22">
        <v>0.08</v>
      </c>
      <c r="M187" s="22">
        <v>0</v>
      </c>
      <c r="N187" s="22">
        <v>0.84</v>
      </c>
      <c r="O187" s="22">
        <v>18.48</v>
      </c>
      <c r="P187" s="22">
        <v>1.32</v>
      </c>
      <c r="Q187" s="22">
        <v>0</v>
      </c>
      <c r="R187" s="22">
        <v>0</v>
      </c>
      <c r="S187" s="22">
        <v>0.12</v>
      </c>
      <c r="T187" s="22">
        <v>0.6</v>
      </c>
      <c r="U187" s="22">
        <v>0</v>
      </c>
      <c r="V187" s="22">
        <v>53.2</v>
      </c>
      <c r="W187" s="22">
        <v>9.1999999999999993</v>
      </c>
      <c r="X187" s="22">
        <v>13.2</v>
      </c>
      <c r="Y187" s="22">
        <v>34.799999999999997</v>
      </c>
      <c r="Z187" s="22">
        <v>0.8</v>
      </c>
      <c r="AA187" s="22">
        <v>0</v>
      </c>
      <c r="AB187" s="22">
        <v>0</v>
      </c>
      <c r="AC187" s="22">
        <v>0</v>
      </c>
      <c r="AD187" s="22">
        <v>0.52</v>
      </c>
      <c r="AE187" s="22">
        <v>0.06</v>
      </c>
      <c r="AF187" s="22">
        <v>0.02</v>
      </c>
      <c r="AG187" s="22">
        <v>0.64</v>
      </c>
      <c r="AH187" s="22">
        <v>1.24</v>
      </c>
      <c r="AI187" s="22">
        <v>0</v>
      </c>
      <c r="AJ187" s="23">
        <v>0</v>
      </c>
      <c r="AK187" s="23">
        <v>0</v>
      </c>
      <c r="AL187" s="23">
        <v>0</v>
      </c>
      <c r="AM187" s="23">
        <v>0</v>
      </c>
      <c r="AN187" s="23">
        <v>0</v>
      </c>
      <c r="AO187" s="23">
        <v>0</v>
      </c>
      <c r="AP187" s="23">
        <v>0</v>
      </c>
      <c r="AQ187" s="23">
        <v>0</v>
      </c>
      <c r="AR187" s="23">
        <v>0</v>
      </c>
      <c r="AS187" s="23">
        <v>0</v>
      </c>
      <c r="AT187" s="23">
        <v>0</v>
      </c>
      <c r="AU187" s="23">
        <v>0</v>
      </c>
      <c r="AV187" s="23">
        <v>0</v>
      </c>
      <c r="AW187" s="23">
        <v>0</v>
      </c>
      <c r="AX187" s="23">
        <v>0</v>
      </c>
      <c r="AY187" s="23">
        <v>0</v>
      </c>
      <c r="AZ187" s="23">
        <v>0</v>
      </c>
      <c r="BA187" s="23">
        <v>0</v>
      </c>
      <c r="BB187" s="23">
        <v>0</v>
      </c>
      <c r="BC187" s="23">
        <v>0</v>
      </c>
      <c r="BD187" s="23">
        <v>0</v>
      </c>
      <c r="BE187" s="23">
        <v>0</v>
      </c>
      <c r="BF187" s="23">
        <v>0</v>
      </c>
      <c r="BG187" s="23">
        <v>0</v>
      </c>
      <c r="BH187" s="23">
        <v>0</v>
      </c>
      <c r="BI187" s="23">
        <v>0</v>
      </c>
      <c r="BJ187" s="23">
        <v>0</v>
      </c>
      <c r="BK187" s="23">
        <v>0</v>
      </c>
      <c r="BL187" s="23">
        <v>0</v>
      </c>
      <c r="BM187" s="23">
        <v>0</v>
      </c>
      <c r="BN187" s="23">
        <v>0</v>
      </c>
      <c r="BO187" s="23">
        <v>0</v>
      </c>
      <c r="BP187" s="23">
        <v>0</v>
      </c>
      <c r="BQ187" s="23">
        <v>0</v>
      </c>
      <c r="BR187" s="23">
        <v>0</v>
      </c>
      <c r="BS187" s="23">
        <v>0</v>
      </c>
      <c r="BT187" s="23">
        <v>0</v>
      </c>
      <c r="BU187" s="23">
        <v>0</v>
      </c>
      <c r="BV187" s="23">
        <v>0</v>
      </c>
      <c r="BW187" s="23">
        <v>0</v>
      </c>
      <c r="BX187" s="23">
        <v>0</v>
      </c>
      <c r="BY187" s="23">
        <v>0</v>
      </c>
      <c r="BZ187" s="23">
        <v>0</v>
      </c>
      <c r="CA187" s="23">
        <v>0</v>
      </c>
      <c r="CB187" s="23">
        <v>15.08</v>
      </c>
      <c r="CC187" s="24"/>
      <c r="CD187" s="24"/>
      <c r="CE187" s="23">
        <v>0</v>
      </c>
      <c r="CG187" s="23">
        <v>0</v>
      </c>
      <c r="CH187" s="23">
        <v>0</v>
      </c>
      <c r="CI187" s="23">
        <v>0</v>
      </c>
      <c r="CJ187" s="23">
        <v>0</v>
      </c>
      <c r="CK187" s="23">
        <v>0</v>
      </c>
      <c r="CL187" s="23">
        <v>0</v>
      </c>
      <c r="CM187" s="23">
        <v>0</v>
      </c>
      <c r="CN187" s="23">
        <v>0</v>
      </c>
      <c r="CO187" s="23">
        <v>0</v>
      </c>
      <c r="CP187" s="23">
        <v>0</v>
      </c>
      <c r="CQ187" s="23">
        <v>0</v>
      </c>
    </row>
    <row r="188" spans="1:95" s="23" customFormat="1" x14ac:dyDescent="0.25">
      <c r="A188" s="30" t="s">
        <v>158</v>
      </c>
      <c r="B188" s="38" t="s">
        <v>180</v>
      </c>
      <c r="C188" s="33">
        <v>30</v>
      </c>
      <c r="D188" s="39">
        <v>1.98</v>
      </c>
      <c r="E188" s="39"/>
      <c r="F188" s="39">
        <v>0.36</v>
      </c>
      <c r="G188" s="39"/>
      <c r="H188" s="39">
        <v>12.51</v>
      </c>
      <c r="I188" s="39">
        <v>58.01</v>
      </c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CC188" s="24"/>
      <c r="CD188" s="24"/>
    </row>
    <row r="189" spans="1:95" s="23" customFormat="1" x14ac:dyDescent="0.25">
      <c r="A189" s="30" t="str">
        <f>"146"</f>
        <v>146</v>
      </c>
      <c r="B189" s="21" t="s">
        <v>111</v>
      </c>
      <c r="C189" s="33">
        <v>230</v>
      </c>
      <c r="D189" s="22">
        <v>4.68</v>
      </c>
      <c r="E189" s="22">
        <v>0.81</v>
      </c>
      <c r="F189" s="22">
        <v>7.38</v>
      </c>
      <c r="G189" s="22">
        <v>0</v>
      </c>
      <c r="H189" s="22">
        <v>33.24</v>
      </c>
      <c r="I189" s="22">
        <v>216.3</v>
      </c>
      <c r="J189" s="22">
        <v>4.04</v>
      </c>
      <c r="K189" s="22">
        <v>0.16</v>
      </c>
      <c r="L189" s="22">
        <v>4.04</v>
      </c>
      <c r="M189" s="22">
        <v>0</v>
      </c>
      <c r="N189" s="22">
        <v>3.05</v>
      </c>
      <c r="O189" s="22">
        <v>21.01</v>
      </c>
      <c r="P189" s="22">
        <v>1.96</v>
      </c>
      <c r="Q189" s="22">
        <v>0</v>
      </c>
      <c r="R189" s="22">
        <v>0</v>
      </c>
      <c r="S189" s="22">
        <v>0.33</v>
      </c>
      <c r="T189" s="22">
        <v>2.52</v>
      </c>
      <c r="U189" s="22">
        <v>244.32</v>
      </c>
      <c r="V189" s="22">
        <v>804.84</v>
      </c>
      <c r="W189" s="22">
        <v>44.77</v>
      </c>
      <c r="X189" s="22">
        <v>34.200000000000003</v>
      </c>
      <c r="Y189" s="22">
        <v>100.27</v>
      </c>
      <c r="Z189" s="22">
        <v>1.26</v>
      </c>
      <c r="AA189" s="22">
        <v>25.86</v>
      </c>
      <c r="AB189" s="22">
        <v>46.21</v>
      </c>
      <c r="AC189" s="22">
        <v>52.28</v>
      </c>
      <c r="AD189" s="22">
        <v>0.22</v>
      </c>
      <c r="AE189" s="22">
        <v>0.14000000000000001</v>
      </c>
      <c r="AF189" s="22">
        <v>0.12</v>
      </c>
      <c r="AG189" s="22">
        <v>1.62</v>
      </c>
      <c r="AH189" s="22">
        <v>3</v>
      </c>
      <c r="AI189" s="22">
        <v>12.45</v>
      </c>
      <c r="AJ189" s="23">
        <v>0</v>
      </c>
      <c r="AK189" s="23">
        <v>37.729999999999997</v>
      </c>
      <c r="AL189" s="23">
        <v>59.37</v>
      </c>
      <c r="AM189" s="23">
        <v>75.16</v>
      </c>
      <c r="AN189" s="23">
        <v>88.48</v>
      </c>
      <c r="AO189" s="23">
        <v>15.13</v>
      </c>
      <c r="AP189" s="23">
        <v>59.67</v>
      </c>
      <c r="AQ189" s="23">
        <v>30.55</v>
      </c>
      <c r="AR189" s="23">
        <v>60.87</v>
      </c>
      <c r="AS189" s="23">
        <v>85.23</v>
      </c>
      <c r="AT189" s="23">
        <v>232.43</v>
      </c>
      <c r="AU189" s="23">
        <v>103.43</v>
      </c>
      <c r="AV189" s="23">
        <v>21.57</v>
      </c>
      <c r="AW189" s="23">
        <v>60.21</v>
      </c>
      <c r="AX189" s="23">
        <v>323.61</v>
      </c>
      <c r="AY189" s="23">
        <v>0</v>
      </c>
      <c r="AZ189" s="23">
        <v>45.2</v>
      </c>
      <c r="BA189" s="23">
        <v>41.1</v>
      </c>
      <c r="BB189" s="23">
        <v>44.96</v>
      </c>
      <c r="BC189" s="23">
        <v>19.170000000000002</v>
      </c>
      <c r="BD189" s="23">
        <v>0.21</v>
      </c>
      <c r="BE189" s="23">
        <v>0.05</v>
      </c>
      <c r="BF189" s="23">
        <v>0.04</v>
      </c>
      <c r="BG189" s="23">
        <v>0.11</v>
      </c>
      <c r="BH189" s="23">
        <v>0.14000000000000001</v>
      </c>
      <c r="BI189" s="23">
        <v>0.44</v>
      </c>
      <c r="BJ189" s="23">
        <v>0</v>
      </c>
      <c r="BK189" s="23">
        <v>1.48</v>
      </c>
      <c r="BL189" s="23">
        <v>0</v>
      </c>
      <c r="BM189" s="23">
        <v>0.44</v>
      </c>
      <c r="BN189" s="23">
        <v>0</v>
      </c>
      <c r="BO189" s="23">
        <v>0</v>
      </c>
      <c r="BP189" s="23">
        <v>0</v>
      </c>
      <c r="BQ189" s="23">
        <v>0</v>
      </c>
      <c r="BR189" s="23">
        <v>0.17</v>
      </c>
      <c r="BS189" s="23">
        <v>1.49</v>
      </c>
      <c r="BT189" s="23">
        <v>0</v>
      </c>
      <c r="BU189" s="23">
        <v>0</v>
      </c>
      <c r="BV189" s="23">
        <v>0.18</v>
      </c>
      <c r="BW189" s="23">
        <v>0</v>
      </c>
      <c r="BX189" s="23">
        <v>0</v>
      </c>
      <c r="BY189" s="23">
        <v>0</v>
      </c>
      <c r="BZ189" s="23">
        <v>0</v>
      </c>
      <c r="CA189" s="23">
        <v>0</v>
      </c>
      <c r="CB189" s="23">
        <v>146.02000000000001</v>
      </c>
      <c r="CC189" s="24"/>
      <c r="CD189" s="24"/>
      <c r="CE189" s="23">
        <v>33.56</v>
      </c>
      <c r="CG189" s="23">
        <v>0</v>
      </c>
      <c r="CH189" s="23">
        <v>0</v>
      </c>
      <c r="CI189" s="23">
        <v>0</v>
      </c>
      <c r="CJ189" s="23">
        <v>0</v>
      </c>
      <c r="CK189" s="23">
        <v>0</v>
      </c>
      <c r="CL189" s="23">
        <v>0</v>
      </c>
      <c r="CM189" s="23">
        <v>0</v>
      </c>
      <c r="CN189" s="23">
        <v>0</v>
      </c>
      <c r="CO189" s="23">
        <v>0</v>
      </c>
      <c r="CP189" s="23">
        <v>0</v>
      </c>
      <c r="CQ189" s="23">
        <v>0.63</v>
      </c>
    </row>
    <row r="190" spans="1:95" s="23" customFormat="1" x14ac:dyDescent="0.25">
      <c r="A190" s="30" t="s">
        <v>189</v>
      </c>
      <c r="B190" s="21" t="s">
        <v>191</v>
      </c>
      <c r="C190" s="33" t="s">
        <v>184</v>
      </c>
      <c r="D190" s="22">
        <v>13.99</v>
      </c>
      <c r="E190" s="22">
        <v>6.27</v>
      </c>
      <c r="F190" s="22">
        <v>13.31</v>
      </c>
      <c r="G190" s="22">
        <v>4.0999999999999996</v>
      </c>
      <c r="H190" s="22">
        <v>10.8</v>
      </c>
      <c r="I190" s="22">
        <v>217.51</v>
      </c>
      <c r="J190" s="22">
        <v>2.23</v>
      </c>
      <c r="K190" s="22">
        <v>4.8099999999999996</v>
      </c>
      <c r="L190" s="22">
        <v>1.69</v>
      </c>
      <c r="M190" s="22">
        <v>0</v>
      </c>
      <c r="N190" s="22">
        <v>1.33</v>
      </c>
      <c r="O190" s="22">
        <v>8.2799999999999994</v>
      </c>
      <c r="P190" s="22">
        <v>0.65</v>
      </c>
      <c r="Q190" s="22">
        <v>0</v>
      </c>
      <c r="R190" s="22">
        <v>0</v>
      </c>
      <c r="S190" s="22">
        <v>0.08</v>
      </c>
      <c r="T190" s="22">
        <v>0.89</v>
      </c>
      <c r="U190" s="22">
        <v>97.26</v>
      </c>
      <c r="V190" s="22">
        <v>147.62</v>
      </c>
      <c r="W190" s="22">
        <v>20.94</v>
      </c>
      <c r="X190" s="22">
        <v>15.86</v>
      </c>
      <c r="Y190" s="22">
        <v>79.510000000000005</v>
      </c>
      <c r="Z190" s="22">
        <v>0.73</v>
      </c>
      <c r="AA190" s="22">
        <v>8.32</v>
      </c>
      <c r="AB190" s="22">
        <v>153.52000000000001</v>
      </c>
      <c r="AC190" s="22">
        <v>52.37</v>
      </c>
      <c r="AD190" s="22">
        <v>3.49</v>
      </c>
      <c r="AE190" s="22">
        <v>0.03</v>
      </c>
      <c r="AF190" s="22">
        <v>0.06</v>
      </c>
      <c r="AG190" s="22">
        <v>1.34</v>
      </c>
      <c r="AH190" s="22">
        <v>0.66</v>
      </c>
      <c r="AI190" s="22">
        <v>0.03</v>
      </c>
      <c r="AJ190" s="23">
        <v>0</v>
      </c>
      <c r="AK190" s="23">
        <v>7.02</v>
      </c>
      <c r="AL190" s="23">
        <v>6.36</v>
      </c>
      <c r="AM190" s="23">
        <v>11.58</v>
      </c>
      <c r="AN190" s="23">
        <v>4.21</v>
      </c>
      <c r="AO190" s="23">
        <v>2.2400000000000002</v>
      </c>
      <c r="AP190" s="23">
        <v>4.91</v>
      </c>
      <c r="AQ190" s="23">
        <v>1.84</v>
      </c>
      <c r="AR190" s="23">
        <v>7.19</v>
      </c>
      <c r="AS190" s="23">
        <v>5.27</v>
      </c>
      <c r="AT190" s="23">
        <v>5.93</v>
      </c>
      <c r="AU190" s="23">
        <v>7.03</v>
      </c>
      <c r="AV190" s="23">
        <v>3.1</v>
      </c>
      <c r="AW190" s="23">
        <v>5.0999999999999996</v>
      </c>
      <c r="AX190" s="23">
        <v>43.79</v>
      </c>
      <c r="AY190" s="23">
        <v>0</v>
      </c>
      <c r="AZ190" s="23">
        <v>13.12</v>
      </c>
      <c r="BA190" s="23">
        <v>7.36</v>
      </c>
      <c r="BB190" s="23">
        <v>3.86</v>
      </c>
      <c r="BC190" s="23">
        <v>2.8</v>
      </c>
      <c r="BD190" s="23">
        <v>0.06</v>
      </c>
      <c r="BE190" s="23">
        <v>0.01</v>
      </c>
      <c r="BF190" s="23">
        <v>0.01</v>
      </c>
      <c r="BG190" s="23">
        <v>0.03</v>
      </c>
      <c r="BH190" s="23">
        <v>0.04</v>
      </c>
      <c r="BI190" s="23">
        <v>0.12</v>
      </c>
      <c r="BJ190" s="23">
        <v>0</v>
      </c>
      <c r="BK190" s="23">
        <v>0.79</v>
      </c>
      <c r="BL190" s="23">
        <v>0</v>
      </c>
      <c r="BM190" s="23">
        <v>0.38</v>
      </c>
      <c r="BN190" s="23">
        <v>0.02</v>
      </c>
      <c r="BO190" s="23">
        <v>0.05</v>
      </c>
      <c r="BP190" s="23">
        <v>0</v>
      </c>
      <c r="BQ190" s="23">
        <v>0</v>
      </c>
      <c r="BR190" s="23">
        <v>0.05</v>
      </c>
      <c r="BS190" s="23">
        <v>1.89</v>
      </c>
      <c r="BT190" s="23">
        <v>0</v>
      </c>
      <c r="BU190" s="23">
        <v>0</v>
      </c>
      <c r="BV190" s="23">
        <v>4.12</v>
      </c>
      <c r="BW190" s="23">
        <v>0</v>
      </c>
      <c r="BX190" s="23">
        <v>0</v>
      </c>
      <c r="BY190" s="23">
        <v>0</v>
      </c>
      <c r="BZ190" s="23">
        <v>0</v>
      </c>
      <c r="CA190" s="23">
        <v>0</v>
      </c>
      <c r="CB190" s="23">
        <v>70.55</v>
      </c>
      <c r="CC190" s="24"/>
      <c r="CD190" s="24"/>
      <c r="CE190" s="23">
        <v>33.909999999999997</v>
      </c>
      <c r="CG190" s="23">
        <v>0</v>
      </c>
      <c r="CH190" s="23">
        <v>0</v>
      </c>
      <c r="CI190" s="23">
        <v>0</v>
      </c>
      <c r="CJ190" s="23">
        <v>0</v>
      </c>
      <c r="CK190" s="23">
        <v>0</v>
      </c>
      <c r="CL190" s="23">
        <v>0</v>
      </c>
      <c r="CM190" s="23">
        <v>0</v>
      </c>
      <c r="CN190" s="23">
        <v>0</v>
      </c>
      <c r="CO190" s="23">
        <v>0</v>
      </c>
      <c r="CP190" s="23">
        <v>0.3</v>
      </c>
      <c r="CQ190" s="23">
        <v>0.2</v>
      </c>
    </row>
    <row r="191" spans="1:95" s="23" customFormat="1" x14ac:dyDescent="0.25">
      <c r="A191" s="30" t="s">
        <v>160</v>
      </c>
      <c r="B191" s="38" t="s">
        <v>126</v>
      </c>
      <c r="C191" s="33" t="str">
        <f>"200"</f>
        <v>200</v>
      </c>
      <c r="D191" s="39">
        <v>2.86</v>
      </c>
      <c r="E191" s="39">
        <v>3.04</v>
      </c>
      <c r="F191" s="39">
        <v>2.82</v>
      </c>
      <c r="G191" s="39">
        <v>0</v>
      </c>
      <c r="H191" s="39">
        <v>14.91</v>
      </c>
      <c r="I191" s="39">
        <v>93.761910399999991</v>
      </c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CC191" s="24"/>
      <c r="CD191" s="24"/>
    </row>
    <row r="192" spans="1:95" s="16" customFormat="1" x14ac:dyDescent="0.25">
      <c r="A192" s="31" t="s">
        <v>173</v>
      </c>
      <c r="B192" s="18" t="s">
        <v>132</v>
      </c>
      <c r="C192" s="19" t="str">
        <f>"100"</f>
        <v>100</v>
      </c>
      <c r="D192" s="19">
        <v>4.0999999999999996</v>
      </c>
      <c r="E192" s="19">
        <v>4.0999999999999996</v>
      </c>
      <c r="F192" s="19">
        <v>1.5</v>
      </c>
      <c r="G192" s="19">
        <v>0</v>
      </c>
      <c r="H192" s="19">
        <v>5.9</v>
      </c>
      <c r="I192" s="19">
        <v>55.62</v>
      </c>
      <c r="J192" s="19">
        <v>0.9</v>
      </c>
      <c r="K192" s="19">
        <v>0</v>
      </c>
      <c r="L192" s="19">
        <v>0</v>
      </c>
      <c r="M192" s="19">
        <v>0</v>
      </c>
      <c r="N192" s="19">
        <v>5.9</v>
      </c>
      <c r="O192" s="19">
        <v>0</v>
      </c>
      <c r="P192" s="19">
        <v>0</v>
      </c>
      <c r="Q192" s="19">
        <v>0</v>
      </c>
      <c r="R192" s="19">
        <v>0</v>
      </c>
      <c r="S192" s="19">
        <v>1.1000000000000001</v>
      </c>
      <c r="T192" s="19">
        <v>0.9</v>
      </c>
      <c r="U192" s="19">
        <v>50</v>
      </c>
      <c r="V192" s="19">
        <v>152</v>
      </c>
      <c r="W192" s="19">
        <v>124</v>
      </c>
      <c r="X192" s="19">
        <v>15</v>
      </c>
      <c r="Y192" s="19">
        <v>95</v>
      </c>
      <c r="Z192" s="19">
        <v>0.1</v>
      </c>
      <c r="AA192" s="19">
        <v>10</v>
      </c>
      <c r="AB192" s="19">
        <v>0</v>
      </c>
      <c r="AC192" s="19">
        <v>10</v>
      </c>
      <c r="AD192" s="19">
        <v>0</v>
      </c>
      <c r="AE192" s="19">
        <v>0.03</v>
      </c>
      <c r="AF192" s="19">
        <v>0.15</v>
      </c>
      <c r="AG192" s="19">
        <v>0.2</v>
      </c>
      <c r="AH192" s="19">
        <v>1.2</v>
      </c>
      <c r="AI192" s="19">
        <v>0.6</v>
      </c>
      <c r="AJ192" s="16">
        <v>0</v>
      </c>
      <c r="AK192" s="16">
        <v>323</v>
      </c>
      <c r="AL192" s="16">
        <v>300</v>
      </c>
      <c r="AM192" s="16">
        <v>450</v>
      </c>
      <c r="AN192" s="16">
        <v>387</v>
      </c>
      <c r="AO192" s="16">
        <v>115</v>
      </c>
      <c r="AP192" s="16">
        <v>216</v>
      </c>
      <c r="AQ192" s="16">
        <v>72</v>
      </c>
      <c r="AR192" s="16">
        <v>225</v>
      </c>
      <c r="AS192" s="16">
        <v>160</v>
      </c>
      <c r="AT192" s="16">
        <v>174</v>
      </c>
      <c r="AU192" s="16">
        <v>344</v>
      </c>
      <c r="AV192" s="16">
        <v>156</v>
      </c>
      <c r="AW192" s="16">
        <v>93</v>
      </c>
      <c r="AX192" s="16">
        <v>897</v>
      </c>
      <c r="AY192" s="16">
        <v>0</v>
      </c>
      <c r="AZ192" s="16">
        <v>518</v>
      </c>
      <c r="BA192" s="16">
        <v>278</v>
      </c>
      <c r="BB192" s="16">
        <v>242</v>
      </c>
      <c r="BC192" s="16">
        <v>50</v>
      </c>
      <c r="BD192" s="16">
        <v>0.1</v>
      </c>
      <c r="BE192" s="16">
        <v>7.0000000000000007E-2</v>
      </c>
      <c r="BF192" s="16">
        <v>0.04</v>
      </c>
      <c r="BG192" s="16">
        <v>0.08</v>
      </c>
      <c r="BH192" s="16">
        <v>0.09</v>
      </c>
      <c r="BI192" s="16">
        <v>0.45</v>
      </c>
      <c r="BJ192" s="16">
        <v>0.03</v>
      </c>
      <c r="BK192" s="16">
        <v>0.56000000000000005</v>
      </c>
      <c r="BL192" s="16">
        <v>0.02</v>
      </c>
      <c r="BM192" s="16">
        <v>0.31</v>
      </c>
      <c r="BN192" s="16">
        <v>0.04</v>
      </c>
      <c r="BO192" s="16">
        <v>0</v>
      </c>
      <c r="BP192" s="16">
        <v>0</v>
      </c>
      <c r="BQ192" s="16">
        <v>0.04</v>
      </c>
      <c r="BR192" s="16">
        <v>0.08</v>
      </c>
      <c r="BS192" s="16">
        <v>0.69</v>
      </c>
      <c r="BT192" s="16">
        <v>0.01</v>
      </c>
      <c r="BU192" s="16">
        <v>0</v>
      </c>
      <c r="BV192" s="16">
        <v>0.02</v>
      </c>
      <c r="BW192" s="16">
        <v>0.03</v>
      </c>
      <c r="BX192" s="16">
        <v>0.08</v>
      </c>
      <c r="BY192" s="16">
        <v>0</v>
      </c>
      <c r="BZ192" s="16">
        <v>0</v>
      </c>
      <c r="CA192" s="16">
        <v>0</v>
      </c>
      <c r="CB192" s="16">
        <v>86.5</v>
      </c>
      <c r="CC192" s="20"/>
      <c r="CD192" s="20"/>
      <c r="CE192" s="16">
        <v>10</v>
      </c>
      <c r="CG192" s="16">
        <v>9</v>
      </c>
      <c r="CH192" s="16">
        <v>9</v>
      </c>
      <c r="CI192" s="16">
        <v>9</v>
      </c>
      <c r="CJ192" s="16">
        <v>3240</v>
      </c>
      <c r="CK192" s="16">
        <v>2070</v>
      </c>
      <c r="CL192" s="16">
        <v>2655</v>
      </c>
      <c r="CM192" s="16">
        <v>2</v>
      </c>
      <c r="CN192" s="16">
        <v>2</v>
      </c>
      <c r="CO192" s="16">
        <v>2</v>
      </c>
      <c r="CP192" s="16">
        <v>0</v>
      </c>
      <c r="CQ192" s="16">
        <v>0</v>
      </c>
    </row>
    <row r="193" spans="1:95" s="27" customFormat="1" x14ac:dyDescent="0.25">
      <c r="A193" s="32"/>
      <c r="B193" s="25" t="s">
        <v>107</v>
      </c>
      <c r="C193" s="26"/>
      <c r="D193" s="26">
        <v>27.97</v>
      </c>
      <c r="E193" s="26">
        <v>11.18</v>
      </c>
      <c r="F193" s="26">
        <v>22.96</v>
      </c>
      <c r="G193" s="26">
        <v>4.12</v>
      </c>
      <c r="H193" s="26">
        <v>92.23</v>
      </c>
      <c r="I193" s="26">
        <v>680.7</v>
      </c>
      <c r="J193" s="26">
        <v>7.25</v>
      </c>
      <c r="K193" s="26">
        <v>4.97</v>
      </c>
      <c r="L193" s="26">
        <v>5.81</v>
      </c>
      <c r="M193" s="26">
        <v>0</v>
      </c>
      <c r="N193" s="26">
        <v>20.21</v>
      </c>
      <c r="O193" s="26">
        <v>47.76</v>
      </c>
      <c r="P193" s="26">
        <v>3.97</v>
      </c>
      <c r="Q193" s="26">
        <v>0</v>
      </c>
      <c r="R193" s="26">
        <v>0</v>
      </c>
      <c r="S193" s="26">
        <v>1.64</v>
      </c>
      <c r="T193" s="26">
        <v>4.95</v>
      </c>
      <c r="U193" s="26">
        <v>391.68</v>
      </c>
      <c r="V193" s="26">
        <v>1157.92</v>
      </c>
      <c r="W193" s="26">
        <v>199.17</v>
      </c>
      <c r="X193" s="26">
        <v>78.27</v>
      </c>
      <c r="Y193" s="26">
        <v>309.58</v>
      </c>
      <c r="Z193" s="26">
        <v>2.91</v>
      </c>
      <c r="AA193" s="26">
        <v>44.18</v>
      </c>
      <c r="AB193" s="26">
        <v>199.73</v>
      </c>
      <c r="AC193" s="26">
        <v>114.65</v>
      </c>
      <c r="AD193" s="26">
        <v>4.2300000000000004</v>
      </c>
      <c r="AE193" s="26">
        <v>0.26</v>
      </c>
      <c r="AF193" s="26">
        <v>0.36</v>
      </c>
      <c r="AG193" s="26">
        <v>3.8</v>
      </c>
      <c r="AH193" s="26">
        <v>6.1</v>
      </c>
      <c r="AI193" s="26">
        <v>13.08</v>
      </c>
      <c r="AJ193" s="27">
        <v>0</v>
      </c>
      <c r="AK193" s="27">
        <v>367.75</v>
      </c>
      <c r="AL193" s="27">
        <v>365.73</v>
      </c>
      <c r="AM193" s="27">
        <v>536.74</v>
      </c>
      <c r="AN193" s="27">
        <v>479.69</v>
      </c>
      <c r="AO193" s="27">
        <v>132.37</v>
      </c>
      <c r="AP193" s="27">
        <v>280.58</v>
      </c>
      <c r="AQ193" s="27">
        <v>104.39</v>
      </c>
      <c r="AR193" s="27">
        <v>293.07</v>
      </c>
      <c r="AS193" s="27">
        <v>250.5</v>
      </c>
      <c r="AT193" s="27">
        <v>412.36</v>
      </c>
      <c r="AU193" s="27">
        <v>454.46</v>
      </c>
      <c r="AV193" s="27">
        <v>180.67</v>
      </c>
      <c r="AW193" s="27">
        <v>158.31</v>
      </c>
      <c r="AX193" s="27">
        <v>1264.4100000000001</v>
      </c>
      <c r="AY193" s="27">
        <v>0</v>
      </c>
      <c r="AZ193" s="27">
        <v>576.32000000000005</v>
      </c>
      <c r="BA193" s="27">
        <v>326.45999999999998</v>
      </c>
      <c r="BB193" s="27">
        <v>290.82</v>
      </c>
      <c r="BC193" s="27">
        <v>71.959999999999994</v>
      </c>
      <c r="BD193" s="27">
        <v>0.37</v>
      </c>
      <c r="BE193" s="27">
        <v>0.13</v>
      </c>
      <c r="BF193" s="27">
        <v>0.09</v>
      </c>
      <c r="BG193" s="27">
        <v>0.22</v>
      </c>
      <c r="BH193" s="27">
        <v>0.26</v>
      </c>
      <c r="BI193" s="27">
        <v>1.02</v>
      </c>
      <c r="BJ193" s="27">
        <v>0.03</v>
      </c>
      <c r="BK193" s="27">
        <v>2.83</v>
      </c>
      <c r="BL193" s="27">
        <v>0.02</v>
      </c>
      <c r="BM193" s="27">
        <v>1.1399999999999999</v>
      </c>
      <c r="BN193" s="27">
        <v>0.06</v>
      </c>
      <c r="BO193" s="27">
        <v>0.05</v>
      </c>
      <c r="BP193" s="27">
        <v>0</v>
      </c>
      <c r="BQ193" s="27">
        <v>0.04</v>
      </c>
      <c r="BR193" s="27">
        <v>0.28999999999999998</v>
      </c>
      <c r="BS193" s="27">
        <v>4.08</v>
      </c>
      <c r="BT193" s="27">
        <v>0.01</v>
      </c>
      <c r="BU193" s="27">
        <v>0</v>
      </c>
      <c r="BV193" s="27">
        <v>4.32</v>
      </c>
      <c r="BW193" s="27">
        <v>0.04</v>
      </c>
      <c r="BX193" s="27">
        <v>0.08</v>
      </c>
      <c r="BY193" s="27">
        <v>0</v>
      </c>
      <c r="BZ193" s="27">
        <v>0</v>
      </c>
      <c r="CA193" s="27">
        <v>0</v>
      </c>
      <c r="CB193" s="27">
        <v>508.2</v>
      </c>
      <c r="CC193" s="14"/>
      <c r="CD193" s="14">
        <f>$I$193/$I$202*100</f>
        <v>43.246505717916136</v>
      </c>
      <c r="CE193" s="27">
        <v>77.47</v>
      </c>
      <c r="CG193" s="27">
        <v>9</v>
      </c>
      <c r="CH193" s="27">
        <v>9</v>
      </c>
      <c r="CI193" s="27">
        <v>9</v>
      </c>
      <c r="CJ193" s="27">
        <v>3240</v>
      </c>
      <c r="CK193" s="27">
        <v>2070</v>
      </c>
      <c r="CL193" s="27">
        <v>2655</v>
      </c>
      <c r="CM193" s="27">
        <v>2</v>
      </c>
      <c r="CN193" s="27">
        <v>2</v>
      </c>
      <c r="CO193" s="27">
        <v>2</v>
      </c>
      <c r="CP193" s="27">
        <v>10.3</v>
      </c>
      <c r="CQ193" s="27">
        <v>0.83</v>
      </c>
    </row>
    <row r="194" spans="1:95" x14ac:dyDescent="0.25">
      <c r="A194" s="29"/>
      <c r="B194" s="17" t="s">
        <v>108</v>
      </c>
    </row>
    <row r="195" spans="1:95" s="23" customFormat="1" x14ac:dyDescent="0.25">
      <c r="A195" s="30" t="str">
        <f>"42"</f>
        <v>42</v>
      </c>
      <c r="B195" s="21" t="s">
        <v>127</v>
      </c>
      <c r="C195" s="33">
        <v>100</v>
      </c>
      <c r="D195" s="22">
        <v>1.35</v>
      </c>
      <c r="E195" s="22">
        <v>0</v>
      </c>
      <c r="F195" s="22">
        <v>2.56</v>
      </c>
      <c r="G195" s="22">
        <v>0</v>
      </c>
      <c r="H195" s="22">
        <v>9.34</v>
      </c>
      <c r="I195" s="22">
        <v>62.9</v>
      </c>
      <c r="J195" s="22">
        <v>0</v>
      </c>
      <c r="K195" s="22">
        <v>0</v>
      </c>
      <c r="L195" s="22">
        <v>0</v>
      </c>
      <c r="M195" s="22">
        <v>0</v>
      </c>
      <c r="N195" s="22">
        <v>2.67</v>
      </c>
      <c r="O195" s="22">
        <v>1.89</v>
      </c>
      <c r="P195" s="22">
        <v>1.05</v>
      </c>
      <c r="Q195" s="22">
        <v>0</v>
      </c>
      <c r="R195" s="22">
        <v>0</v>
      </c>
      <c r="S195" s="22">
        <v>0.23</v>
      </c>
      <c r="T195" s="22">
        <v>1.1200000000000001</v>
      </c>
      <c r="U195" s="22">
        <v>197.39</v>
      </c>
      <c r="V195" s="22">
        <v>153.13</v>
      </c>
      <c r="W195" s="22">
        <v>15.76</v>
      </c>
      <c r="X195" s="22">
        <v>10.8</v>
      </c>
      <c r="Y195" s="22">
        <v>23.77</v>
      </c>
      <c r="Z195" s="22">
        <v>0.44</v>
      </c>
      <c r="AA195" s="22">
        <v>0</v>
      </c>
      <c r="AB195" s="22">
        <v>711.6</v>
      </c>
      <c r="AC195" s="22">
        <v>121.01</v>
      </c>
      <c r="AD195" s="22">
        <v>0.08</v>
      </c>
      <c r="AE195" s="22">
        <v>0.03</v>
      </c>
      <c r="AF195" s="22">
        <v>0.02</v>
      </c>
      <c r="AG195" s="22">
        <v>0.27</v>
      </c>
      <c r="AH195" s="22">
        <v>0.41</v>
      </c>
      <c r="AI195" s="22">
        <v>6.94</v>
      </c>
      <c r="AJ195" s="23">
        <v>0</v>
      </c>
      <c r="AK195" s="23">
        <v>7.21</v>
      </c>
      <c r="AL195" s="23">
        <v>7.35</v>
      </c>
      <c r="AM195" s="23">
        <v>8.5</v>
      </c>
      <c r="AN195" s="23">
        <v>10.35</v>
      </c>
      <c r="AO195" s="23">
        <v>2.29</v>
      </c>
      <c r="AP195" s="23">
        <v>6.56</v>
      </c>
      <c r="AQ195" s="23">
        <v>1.62</v>
      </c>
      <c r="AR195" s="23">
        <v>5.79</v>
      </c>
      <c r="AS195" s="23">
        <v>6.35</v>
      </c>
      <c r="AT195" s="23">
        <v>8.86</v>
      </c>
      <c r="AU195" s="23">
        <v>36.869999999999997</v>
      </c>
      <c r="AV195" s="23">
        <v>2.0699999999999998</v>
      </c>
      <c r="AW195" s="23">
        <v>5.0599999999999996</v>
      </c>
      <c r="AX195" s="23">
        <v>38</v>
      </c>
      <c r="AY195" s="23">
        <v>0</v>
      </c>
      <c r="AZ195" s="23">
        <v>5.91</v>
      </c>
      <c r="BA195" s="23">
        <v>7.5</v>
      </c>
      <c r="BB195" s="23">
        <v>5.47</v>
      </c>
      <c r="BC195" s="23">
        <v>2.0299999999999998</v>
      </c>
      <c r="BD195" s="23">
        <v>0</v>
      </c>
      <c r="BE195" s="23">
        <v>0</v>
      </c>
      <c r="BF195" s="23">
        <v>0</v>
      </c>
      <c r="BG195" s="23">
        <v>0</v>
      </c>
      <c r="BH195" s="23">
        <v>0</v>
      </c>
      <c r="BI195" s="23">
        <v>0</v>
      </c>
      <c r="BJ195" s="23">
        <v>0</v>
      </c>
      <c r="BK195" s="23">
        <v>0</v>
      </c>
      <c r="BL195" s="23">
        <v>0</v>
      </c>
      <c r="BM195" s="23">
        <v>0</v>
      </c>
      <c r="BN195" s="23">
        <v>0</v>
      </c>
      <c r="BO195" s="23">
        <v>0</v>
      </c>
      <c r="BP195" s="23">
        <v>0</v>
      </c>
      <c r="BQ195" s="23">
        <v>0</v>
      </c>
      <c r="BR195" s="23">
        <v>0</v>
      </c>
      <c r="BS195" s="23">
        <v>0</v>
      </c>
      <c r="BT195" s="23">
        <v>0</v>
      </c>
      <c r="BU195" s="23">
        <v>0</v>
      </c>
      <c r="BV195" s="23">
        <v>0.01</v>
      </c>
      <c r="BW195" s="23">
        <v>0</v>
      </c>
      <c r="BX195" s="23">
        <v>0</v>
      </c>
      <c r="BY195" s="23">
        <v>0</v>
      </c>
      <c r="BZ195" s="23">
        <v>0</v>
      </c>
      <c r="CA195" s="23">
        <v>0</v>
      </c>
      <c r="CB195" s="23">
        <v>46.99</v>
      </c>
      <c r="CC195" s="24"/>
      <c r="CD195" s="24"/>
      <c r="CE195" s="23">
        <v>118.6</v>
      </c>
      <c r="CG195" s="23">
        <v>0</v>
      </c>
      <c r="CH195" s="23">
        <v>0</v>
      </c>
      <c r="CI195" s="23">
        <v>0</v>
      </c>
      <c r="CJ195" s="23">
        <v>0</v>
      </c>
      <c r="CK195" s="23">
        <v>0</v>
      </c>
      <c r="CL195" s="23">
        <v>0</v>
      </c>
      <c r="CM195" s="23">
        <v>0</v>
      </c>
      <c r="CN195" s="23">
        <v>0</v>
      </c>
      <c r="CO195" s="23">
        <v>0</v>
      </c>
      <c r="CP195" s="23">
        <v>0.3</v>
      </c>
      <c r="CQ195" s="23">
        <v>0.12</v>
      </c>
    </row>
    <row r="196" spans="1:95" s="23" customFormat="1" x14ac:dyDescent="0.25">
      <c r="A196" s="30" t="str">
        <f>"3.3"</f>
        <v>3.3</v>
      </c>
      <c r="B196" s="21" t="s">
        <v>151</v>
      </c>
      <c r="C196" s="33">
        <v>250</v>
      </c>
      <c r="D196" s="22">
        <v>7.75</v>
      </c>
      <c r="E196" s="22">
        <v>0.02</v>
      </c>
      <c r="F196" s="22">
        <v>4.43</v>
      </c>
      <c r="G196" s="22">
        <v>0</v>
      </c>
      <c r="H196" s="22">
        <v>28.51</v>
      </c>
      <c r="I196" s="22">
        <v>178</v>
      </c>
      <c r="J196" s="22">
        <v>0.06</v>
      </c>
      <c r="K196" s="22">
        <v>0</v>
      </c>
      <c r="L196" s="22">
        <v>0.06</v>
      </c>
      <c r="M196" s="22">
        <v>0</v>
      </c>
      <c r="N196" s="22">
        <v>2.46</v>
      </c>
      <c r="O196" s="22">
        <v>16.97</v>
      </c>
      <c r="P196" s="22">
        <v>3.38</v>
      </c>
      <c r="Q196" s="22">
        <v>0</v>
      </c>
      <c r="R196" s="22">
        <v>0</v>
      </c>
      <c r="S196" s="22">
        <v>0</v>
      </c>
      <c r="T196" s="22">
        <v>1.1100000000000001</v>
      </c>
      <c r="U196" s="22">
        <v>120.11</v>
      </c>
      <c r="V196" s="22">
        <v>238.11</v>
      </c>
      <c r="W196" s="22">
        <v>32.64</v>
      </c>
      <c r="X196" s="22">
        <v>29.03</v>
      </c>
      <c r="Y196" s="22">
        <v>88.57</v>
      </c>
      <c r="Z196" s="22">
        <v>1.88</v>
      </c>
      <c r="AA196" s="22">
        <v>0</v>
      </c>
      <c r="AB196" s="22">
        <v>2.16</v>
      </c>
      <c r="AC196" s="22">
        <v>0.48</v>
      </c>
      <c r="AD196" s="22">
        <v>0.23</v>
      </c>
      <c r="AE196" s="22">
        <v>0.19</v>
      </c>
      <c r="AF196" s="22">
        <v>0.04</v>
      </c>
      <c r="AG196" s="22">
        <v>0.63</v>
      </c>
      <c r="AH196" s="22">
        <v>1.68</v>
      </c>
      <c r="AI196" s="22">
        <v>0.13</v>
      </c>
      <c r="AJ196" s="23">
        <v>0</v>
      </c>
      <c r="AK196" s="23">
        <v>256.02</v>
      </c>
      <c r="AL196" s="23">
        <v>273.22000000000003</v>
      </c>
      <c r="AM196" s="23">
        <v>419.68</v>
      </c>
      <c r="AN196" s="23">
        <v>374.36</v>
      </c>
      <c r="AO196" s="23">
        <v>54.21</v>
      </c>
      <c r="AP196" s="23">
        <v>209.76</v>
      </c>
      <c r="AQ196" s="23">
        <v>65.069999999999993</v>
      </c>
      <c r="AR196" s="23">
        <v>257.14999999999998</v>
      </c>
      <c r="AS196" s="23">
        <v>226.97</v>
      </c>
      <c r="AT196" s="23">
        <v>395.76</v>
      </c>
      <c r="AU196" s="23">
        <v>537.12</v>
      </c>
      <c r="AV196" s="23">
        <v>116.03</v>
      </c>
      <c r="AW196" s="23">
        <v>237.16</v>
      </c>
      <c r="AX196" s="23">
        <v>867.03</v>
      </c>
      <c r="AY196" s="23">
        <v>0</v>
      </c>
      <c r="AZ196" s="23">
        <v>193.26</v>
      </c>
      <c r="BA196" s="23">
        <v>216.46</v>
      </c>
      <c r="BB196" s="23">
        <v>172.09</v>
      </c>
      <c r="BC196" s="23">
        <v>66.64</v>
      </c>
      <c r="BD196" s="23">
        <v>0</v>
      </c>
      <c r="BE196" s="23">
        <v>0</v>
      </c>
      <c r="BF196" s="23">
        <v>0</v>
      </c>
      <c r="BG196" s="23">
        <v>0</v>
      </c>
      <c r="BH196" s="23">
        <v>0</v>
      </c>
      <c r="BI196" s="23">
        <v>0</v>
      </c>
      <c r="BJ196" s="23">
        <v>0</v>
      </c>
      <c r="BK196" s="23">
        <v>0.05</v>
      </c>
      <c r="BL196" s="23">
        <v>0</v>
      </c>
      <c r="BM196" s="23">
        <v>0.01</v>
      </c>
      <c r="BN196" s="23">
        <v>0</v>
      </c>
      <c r="BO196" s="23">
        <v>0</v>
      </c>
      <c r="BP196" s="23">
        <v>0</v>
      </c>
      <c r="BQ196" s="23">
        <v>0</v>
      </c>
      <c r="BR196" s="23">
        <v>0</v>
      </c>
      <c r="BS196" s="23">
        <v>0.09</v>
      </c>
      <c r="BT196" s="23">
        <v>0</v>
      </c>
      <c r="BU196" s="23">
        <v>0</v>
      </c>
      <c r="BV196" s="23">
        <v>0.23</v>
      </c>
      <c r="BW196" s="23">
        <v>0.03</v>
      </c>
      <c r="BX196" s="23">
        <v>0</v>
      </c>
      <c r="BY196" s="23">
        <v>0</v>
      </c>
      <c r="BZ196" s="23">
        <v>0</v>
      </c>
      <c r="CA196" s="23">
        <v>0</v>
      </c>
      <c r="CB196" s="23">
        <v>171.92</v>
      </c>
      <c r="CC196" s="24"/>
      <c r="CD196" s="24"/>
      <c r="CE196" s="23">
        <v>0.36</v>
      </c>
      <c r="CG196" s="23">
        <v>0</v>
      </c>
      <c r="CH196" s="23">
        <v>0</v>
      </c>
      <c r="CI196" s="23">
        <v>0</v>
      </c>
      <c r="CJ196" s="23">
        <v>0</v>
      </c>
      <c r="CK196" s="23">
        <v>0</v>
      </c>
      <c r="CL196" s="23">
        <v>0</v>
      </c>
      <c r="CM196" s="23">
        <v>0</v>
      </c>
      <c r="CN196" s="23">
        <v>0</v>
      </c>
      <c r="CO196" s="23">
        <v>0</v>
      </c>
      <c r="CP196" s="23">
        <v>0</v>
      </c>
      <c r="CQ196" s="23">
        <v>0.2</v>
      </c>
    </row>
    <row r="197" spans="1:95" s="23" customFormat="1" x14ac:dyDescent="0.25">
      <c r="A197" s="30" t="s">
        <v>170</v>
      </c>
      <c r="B197" s="21" t="s">
        <v>152</v>
      </c>
      <c r="C197" s="33">
        <v>230</v>
      </c>
      <c r="D197" s="22">
        <v>17.32</v>
      </c>
      <c r="E197" s="22">
        <v>11.17</v>
      </c>
      <c r="F197" s="22">
        <v>29.4</v>
      </c>
      <c r="G197" s="22">
        <v>0</v>
      </c>
      <c r="H197" s="22">
        <v>18.16</v>
      </c>
      <c r="I197" s="22">
        <v>400.6</v>
      </c>
      <c r="J197" s="22">
        <v>11.38</v>
      </c>
      <c r="K197" s="22">
        <v>0.53</v>
      </c>
      <c r="L197" s="22">
        <v>11.38</v>
      </c>
      <c r="M197" s="22">
        <v>0</v>
      </c>
      <c r="N197" s="22">
        <v>5.6</v>
      </c>
      <c r="O197" s="22">
        <v>6.07</v>
      </c>
      <c r="P197" s="22">
        <v>2.5299999999999998</v>
      </c>
      <c r="Q197" s="22">
        <v>0</v>
      </c>
      <c r="R197" s="22">
        <v>0</v>
      </c>
      <c r="S197" s="22">
        <v>0.32</v>
      </c>
      <c r="T197" s="22">
        <v>2.2999999999999998</v>
      </c>
      <c r="U197" s="22">
        <v>301.97000000000003</v>
      </c>
      <c r="V197" s="22">
        <v>511.81</v>
      </c>
      <c r="W197" s="22">
        <v>60.07</v>
      </c>
      <c r="X197" s="22">
        <v>36.74</v>
      </c>
      <c r="Y197" s="22">
        <v>152.13999999999999</v>
      </c>
      <c r="Z197" s="22">
        <v>1.47</v>
      </c>
      <c r="AA197" s="22">
        <v>106.23</v>
      </c>
      <c r="AB197" s="22">
        <v>85.51</v>
      </c>
      <c r="AC197" s="22">
        <v>141.33000000000001</v>
      </c>
      <c r="AD197" s="22">
        <v>0.36</v>
      </c>
      <c r="AE197" s="22">
        <v>0.06</v>
      </c>
      <c r="AF197" s="22">
        <v>0.14000000000000001</v>
      </c>
      <c r="AG197" s="22">
        <v>3.05</v>
      </c>
      <c r="AH197" s="22">
        <v>1.26</v>
      </c>
      <c r="AI197" s="22">
        <v>13.85</v>
      </c>
      <c r="AJ197" s="23">
        <v>0</v>
      </c>
      <c r="AK197" s="23">
        <v>93.28</v>
      </c>
      <c r="AL197" s="23">
        <v>78.44</v>
      </c>
      <c r="AM197" s="23">
        <v>118.78</v>
      </c>
      <c r="AN197" s="23">
        <v>84.11</v>
      </c>
      <c r="AO197" s="23">
        <v>35.659999999999997</v>
      </c>
      <c r="AP197" s="23">
        <v>67.680000000000007</v>
      </c>
      <c r="AQ197" s="23">
        <v>22.76</v>
      </c>
      <c r="AR197" s="23">
        <v>87.48</v>
      </c>
      <c r="AS197" s="23">
        <v>102.56</v>
      </c>
      <c r="AT197" s="23">
        <v>124.06</v>
      </c>
      <c r="AU197" s="23">
        <v>213.51</v>
      </c>
      <c r="AV197" s="23">
        <v>44.4</v>
      </c>
      <c r="AW197" s="23">
        <v>72.790000000000006</v>
      </c>
      <c r="AX197" s="23">
        <v>373.87</v>
      </c>
      <c r="AY197" s="23">
        <v>0</v>
      </c>
      <c r="AZ197" s="23">
        <v>88.05</v>
      </c>
      <c r="BA197" s="23">
        <v>88.85</v>
      </c>
      <c r="BB197" s="23">
        <v>75.53</v>
      </c>
      <c r="BC197" s="23">
        <v>30.96</v>
      </c>
      <c r="BD197" s="23">
        <v>0.75</v>
      </c>
      <c r="BE197" s="23">
        <v>0.17</v>
      </c>
      <c r="BF197" s="23">
        <v>0.14000000000000001</v>
      </c>
      <c r="BG197" s="23">
        <v>0.38</v>
      </c>
      <c r="BH197" s="23">
        <v>0.49</v>
      </c>
      <c r="BI197" s="23">
        <v>1.58</v>
      </c>
      <c r="BJ197" s="23">
        <v>0</v>
      </c>
      <c r="BK197" s="23">
        <v>4.97</v>
      </c>
      <c r="BL197" s="23">
        <v>0</v>
      </c>
      <c r="BM197" s="23">
        <v>1.52</v>
      </c>
      <c r="BN197" s="23">
        <v>0</v>
      </c>
      <c r="BO197" s="23">
        <v>0</v>
      </c>
      <c r="BP197" s="23">
        <v>0</v>
      </c>
      <c r="BQ197" s="23">
        <v>0</v>
      </c>
      <c r="BR197" s="23">
        <v>0.57999999999999996</v>
      </c>
      <c r="BS197" s="23">
        <v>4.5999999999999996</v>
      </c>
      <c r="BT197" s="23">
        <v>0</v>
      </c>
      <c r="BU197" s="23">
        <v>0</v>
      </c>
      <c r="BV197" s="23">
        <v>0.19</v>
      </c>
      <c r="BW197" s="23">
        <v>0.01</v>
      </c>
      <c r="BX197" s="23">
        <v>0</v>
      </c>
      <c r="BY197" s="23">
        <v>0</v>
      </c>
      <c r="BZ197" s="23">
        <v>0</v>
      </c>
      <c r="CA197" s="23">
        <v>0</v>
      </c>
      <c r="CB197" s="23">
        <v>150.07</v>
      </c>
      <c r="CC197" s="24"/>
      <c r="CD197" s="24"/>
      <c r="CE197" s="23">
        <v>120.48</v>
      </c>
      <c r="CG197" s="23">
        <v>0</v>
      </c>
      <c r="CH197" s="23">
        <v>0</v>
      </c>
      <c r="CI197" s="23">
        <v>0</v>
      </c>
      <c r="CJ197" s="23">
        <v>0</v>
      </c>
      <c r="CK197" s="23">
        <v>0</v>
      </c>
      <c r="CL197" s="23">
        <v>0</v>
      </c>
      <c r="CM197" s="23">
        <v>0</v>
      </c>
      <c r="CN197" s="23">
        <v>0</v>
      </c>
      <c r="CO197" s="23">
        <v>0</v>
      </c>
      <c r="CP197" s="23">
        <v>0</v>
      </c>
      <c r="CQ197" s="23">
        <v>0.82</v>
      </c>
    </row>
    <row r="198" spans="1:95" s="23" customFormat="1" x14ac:dyDescent="0.25">
      <c r="A198" s="30" t="str">
        <f>"300"</f>
        <v>300</v>
      </c>
      <c r="B198" s="21" t="s">
        <v>105</v>
      </c>
      <c r="C198" s="33">
        <v>200</v>
      </c>
      <c r="D198" s="22">
        <v>0.08</v>
      </c>
      <c r="E198" s="22">
        <v>0</v>
      </c>
      <c r="F198" s="22">
        <v>0.02</v>
      </c>
      <c r="G198" s="22">
        <v>0.02</v>
      </c>
      <c r="H198" s="22">
        <v>9.14</v>
      </c>
      <c r="I198" s="22">
        <v>35.108615999999998</v>
      </c>
      <c r="J198" s="22">
        <v>2.2200000000000002</v>
      </c>
      <c r="K198" s="22">
        <v>0</v>
      </c>
      <c r="L198" s="22">
        <v>2.2200000000000002</v>
      </c>
      <c r="M198" s="22">
        <v>0</v>
      </c>
      <c r="N198" s="22">
        <v>13.4</v>
      </c>
      <c r="O198" s="22">
        <v>0.18</v>
      </c>
      <c r="P198" s="22">
        <v>0.77</v>
      </c>
      <c r="Q198" s="22">
        <v>0</v>
      </c>
      <c r="R198" s="22">
        <v>0</v>
      </c>
      <c r="S198" s="22">
        <v>0.19</v>
      </c>
      <c r="T198" s="22">
        <v>0.86</v>
      </c>
      <c r="U198" s="22">
        <v>50.1</v>
      </c>
      <c r="V198" s="22">
        <v>160.61000000000001</v>
      </c>
      <c r="W198" s="22">
        <v>108.57</v>
      </c>
      <c r="X198" s="22">
        <v>21.05</v>
      </c>
      <c r="Y198" s="22">
        <v>91.98</v>
      </c>
      <c r="Z198" s="22">
        <v>0.56999999999999995</v>
      </c>
      <c r="AA198" s="22">
        <v>12</v>
      </c>
      <c r="AB198" s="22">
        <v>8.3800000000000008</v>
      </c>
      <c r="AC198" s="22">
        <v>22.07</v>
      </c>
      <c r="AD198" s="22">
        <v>0.01</v>
      </c>
      <c r="AE198" s="22">
        <v>0.03</v>
      </c>
      <c r="AF198" s="22">
        <v>0.12</v>
      </c>
      <c r="AG198" s="22">
        <v>0.11</v>
      </c>
      <c r="AH198" s="22">
        <v>0.96</v>
      </c>
      <c r="AI198" s="22">
        <v>0.52</v>
      </c>
      <c r="AJ198" s="23">
        <v>0</v>
      </c>
      <c r="AK198" s="23">
        <v>0</v>
      </c>
      <c r="AL198" s="23">
        <v>0</v>
      </c>
      <c r="AM198" s="23">
        <v>0</v>
      </c>
      <c r="AN198" s="23">
        <v>0</v>
      </c>
      <c r="AO198" s="23">
        <v>0</v>
      </c>
      <c r="AP198" s="23">
        <v>0</v>
      </c>
      <c r="AQ198" s="23">
        <v>0</v>
      </c>
      <c r="AR198" s="23">
        <v>0</v>
      </c>
      <c r="AS198" s="23">
        <v>0</v>
      </c>
      <c r="AT198" s="23">
        <v>0</v>
      </c>
      <c r="AU198" s="23">
        <v>0</v>
      </c>
      <c r="AV198" s="23">
        <v>0</v>
      </c>
      <c r="AW198" s="23">
        <v>0</v>
      </c>
      <c r="AX198" s="23">
        <v>0</v>
      </c>
      <c r="AY198" s="23">
        <v>0</v>
      </c>
      <c r="AZ198" s="23">
        <v>0</v>
      </c>
      <c r="BA198" s="23">
        <v>0</v>
      </c>
      <c r="BB198" s="23">
        <v>0</v>
      </c>
      <c r="BC198" s="23">
        <v>0</v>
      </c>
      <c r="BD198" s="23">
        <v>0</v>
      </c>
      <c r="BE198" s="23">
        <v>0</v>
      </c>
      <c r="BF198" s="23">
        <v>0</v>
      </c>
      <c r="BG198" s="23">
        <v>0</v>
      </c>
      <c r="BH198" s="23">
        <v>0</v>
      </c>
      <c r="BI198" s="23">
        <v>0</v>
      </c>
      <c r="BJ198" s="23">
        <v>0</v>
      </c>
      <c r="BK198" s="23">
        <v>0</v>
      </c>
      <c r="BL198" s="23">
        <v>0</v>
      </c>
      <c r="BM198" s="23">
        <v>0</v>
      </c>
      <c r="BN198" s="23">
        <v>0</v>
      </c>
      <c r="BO198" s="23">
        <v>0</v>
      </c>
      <c r="BP198" s="23">
        <v>0</v>
      </c>
      <c r="BQ198" s="23">
        <v>0</v>
      </c>
      <c r="BR198" s="23">
        <v>0</v>
      </c>
      <c r="BS198" s="23">
        <v>0</v>
      </c>
      <c r="BT198" s="23">
        <v>0</v>
      </c>
      <c r="BU198" s="23">
        <v>0</v>
      </c>
      <c r="BV198" s="23">
        <v>0</v>
      </c>
      <c r="BW198" s="23">
        <v>0</v>
      </c>
      <c r="BX198" s="23">
        <v>0</v>
      </c>
      <c r="BY198" s="23">
        <v>0</v>
      </c>
      <c r="BZ198" s="23">
        <v>0</v>
      </c>
      <c r="CA198" s="23">
        <v>0</v>
      </c>
      <c r="CB198" s="23">
        <v>203.53</v>
      </c>
      <c r="CC198" s="24"/>
      <c r="CD198" s="24"/>
      <c r="CE198" s="23">
        <v>13.4</v>
      </c>
      <c r="CG198" s="23">
        <v>0</v>
      </c>
      <c r="CH198" s="23">
        <v>0</v>
      </c>
      <c r="CI198" s="23">
        <v>0</v>
      </c>
      <c r="CJ198" s="23">
        <v>0</v>
      </c>
      <c r="CK198" s="23">
        <v>0</v>
      </c>
      <c r="CL198" s="23">
        <v>0</v>
      </c>
      <c r="CM198" s="23">
        <v>0</v>
      </c>
      <c r="CN198" s="23">
        <v>0</v>
      </c>
      <c r="CO198" s="23">
        <v>0</v>
      </c>
      <c r="CP198" s="23">
        <v>10</v>
      </c>
      <c r="CQ198" s="23">
        <v>0</v>
      </c>
    </row>
    <row r="199" spans="1:95" s="23" customFormat="1" ht="31.5" x14ac:dyDescent="0.25">
      <c r="A199" s="30" t="str">
        <f>"1.5"</f>
        <v>1.5</v>
      </c>
      <c r="B199" s="21" t="s">
        <v>101</v>
      </c>
      <c r="C199" s="33" t="str">
        <f>"40"</f>
        <v>40</v>
      </c>
      <c r="D199" s="22">
        <v>3.16</v>
      </c>
      <c r="E199" s="22">
        <v>0</v>
      </c>
      <c r="F199" s="22">
        <v>0.4</v>
      </c>
      <c r="G199" s="22">
        <v>0</v>
      </c>
      <c r="H199" s="22">
        <v>20.64</v>
      </c>
      <c r="I199" s="22">
        <v>98.2</v>
      </c>
      <c r="J199" s="22">
        <v>0.08</v>
      </c>
      <c r="K199" s="22">
        <v>0</v>
      </c>
      <c r="L199" s="22">
        <v>0.08</v>
      </c>
      <c r="M199" s="22">
        <v>0</v>
      </c>
      <c r="N199" s="22">
        <v>0.84</v>
      </c>
      <c r="O199" s="22">
        <v>18.48</v>
      </c>
      <c r="P199" s="22">
        <v>1.32</v>
      </c>
      <c r="Q199" s="22">
        <v>0</v>
      </c>
      <c r="R199" s="22">
        <v>0</v>
      </c>
      <c r="S199" s="22">
        <v>0.12</v>
      </c>
      <c r="T199" s="22">
        <v>0.6</v>
      </c>
      <c r="U199" s="22">
        <v>0</v>
      </c>
      <c r="V199" s="22">
        <v>53.2</v>
      </c>
      <c r="W199" s="22">
        <v>9.1999999999999993</v>
      </c>
      <c r="X199" s="22">
        <v>13.2</v>
      </c>
      <c r="Y199" s="22">
        <v>34.799999999999997</v>
      </c>
      <c r="Z199" s="22">
        <v>0.8</v>
      </c>
      <c r="AA199" s="22">
        <v>0</v>
      </c>
      <c r="AB199" s="22">
        <v>0</v>
      </c>
      <c r="AC199" s="22">
        <v>0</v>
      </c>
      <c r="AD199" s="22">
        <v>0.52</v>
      </c>
      <c r="AE199" s="22">
        <v>0.06</v>
      </c>
      <c r="AF199" s="22">
        <v>0.02</v>
      </c>
      <c r="AG199" s="22">
        <v>0.64</v>
      </c>
      <c r="AH199" s="22">
        <v>1.24</v>
      </c>
      <c r="AI199" s="22">
        <v>0</v>
      </c>
      <c r="AJ199" s="23">
        <v>0</v>
      </c>
      <c r="AK199" s="23">
        <v>0</v>
      </c>
      <c r="AL199" s="23">
        <v>0</v>
      </c>
      <c r="AM199" s="23">
        <v>0</v>
      </c>
      <c r="AN199" s="23">
        <v>0</v>
      </c>
      <c r="AO199" s="23">
        <v>0</v>
      </c>
      <c r="AP199" s="23">
        <v>0</v>
      </c>
      <c r="AQ199" s="23">
        <v>0</v>
      </c>
      <c r="AR199" s="23">
        <v>0</v>
      </c>
      <c r="AS199" s="23">
        <v>0</v>
      </c>
      <c r="AT199" s="23">
        <v>0</v>
      </c>
      <c r="AU199" s="23">
        <v>0</v>
      </c>
      <c r="AV199" s="23">
        <v>0</v>
      </c>
      <c r="AW199" s="23">
        <v>0</v>
      </c>
      <c r="AX199" s="23">
        <v>0</v>
      </c>
      <c r="AY199" s="23">
        <v>0</v>
      </c>
      <c r="AZ199" s="23">
        <v>0</v>
      </c>
      <c r="BA199" s="23">
        <v>0</v>
      </c>
      <c r="BB199" s="23">
        <v>0</v>
      </c>
      <c r="BC199" s="23">
        <v>0</v>
      </c>
      <c r="BD199" s="23">
        <v>0</v>
      </c>
      <c r="BE199" s="23">
        <v>0</v>
      </c>
      <c r="BF199" s="23">
        <v>0</v>
      </c>
      <c r="BG199" s="23">
        <v>0</v>
      </c>
      <c r="BH199" s="23">
        <v>0</v>
      </c>
      <c r="BI199" s="23">
        <v>0</v>
      </c>
      <c r="BJ199" s="23">
        <v>0</v>
      </c>
      <c r="BK199" s="23">
        <v>0</v>
      </c>
      <c r="BL199" s="23">
        <v>0</v>
      </c>
      <c r="BM199" s="23">
        <v>0</v>
      </c>
      <c r="BN199" s="23">
        <v>0</v>
      </c>
      <c r="BO199" s="23">
        <v>0</v>
      </c>
      <c r="BP199" s="23">
        <v>0</v>
      </c>
      <c r="BQ199" s="23">
        <v>0</v>
      </c>
      <c r="BR199" s="23">
        <v>0</v>
      </c>
      <c r="BS199" s="23">
        <v>0</v>
      </c>
      <c r="BT199" s="23">
        <v>0</v>
      </c>
      <c r="BU199" s="23">
        <v>0</v>
      </c>
      <c r="BV199" s="23">
        <v>0</v>
      </c>
      <c r="BW199" s="23">
        <v>0</v>
      </c>
      <c r="BX199" s="23">
        <v>0</v>
      </c>
      <c r="BY199" s="23">
        <v>0</v>
      </c>
      <c r="BZ199" s="23">
        <v>0</v>
      </c>
      <c r="CA199" s="23">
        <v>0</v>
      </c>
      <c r="CB199" s="23">
        <v>15.08</v>
      </c>
      <c r="CC199" s="24"/>
      <c r="CD199" s="24"/>
      <c r="CE199" s="23">
        <v>0</v>
      </c>
      <c r="CG199" s="23">
        <v>0</v>
      </c>
      <c r="CH199" s="23">
        <v>0</v>
      </c>
      <c r="CI199" s="23">
        <v>0</v>
      </c>
      <c r="CJ199" s="23">
        <v>0</v>
      </c>
      <c r="CK199" s="23">
        <v>0</v>
      </c>
      <c r="CL199" s="23">
        <v>0</v>
      </c>
      <c r="CM199" s="23">
        <v>0</v>
      </c>
      <c r="CN199" s="23">
        <v>0</v>
      </c>
      <c r="CO199" s="23">
        <v>0</v>
      </c>
      <c r="CP199" s="23">
        <v>0</v>
      </c>
      <c r="CQ199" s="23">
        <v>0</v>
      </c>
    </row>
    <row r="200" spans="1:95" s="16" customFormat="1" x14ac:dyDescent="0.25">
      <c r="A200" s="31" t="s">
        <v>158</v>
      </c>
      <c r="B200" s="18" t="s">
        <v>113</v>
      </c>
      <c r="C200" s="37" t="str">
        <f>"30"</f>
        <v>30</v>
      </c>
      <c r="D200" s="19">
        <v>1.98</v>
      </c>
      <c r="E200" s="19">
        <v>0</v>
      </c>
      <c r="F200" s="19">
        <v>0.36</v>
      </c>
      <c r="G200" s="19">
        <v>0</v>
      </c>
      <c r="H200" s="19">
        <v>12.51</v>
      </c>
      <c r="I200" s="19">
        <v>58.013999999999996</v>
      </c>
      <c r="J200" s="19">
        <v>0.06</v>
      </c>
      <c r="K200" s="19">
        <v>0</v>
      </c>
      <c r="L200" s="19">
        <v>0.06</v>
      </c>
      <c r="M200" s="19">
        <v>0</v>
      </c>
      <c r="N200" s="19">
        <v>0.36</v>
      </c>
      <c r="O200" s="19">
        <v>9.66</v>
      </c>
      <c r="P200" s="19">
        <v>2.4900000000000002</v>
      </c>
      <c r="Q200" s="19">
        <v>0</v>
      </c>
      <c r="R200" s="19">
        <v>0</v>
      </c>
      <c r="S200" s="19">
        <v>0.3</v>
      </c>
      <c r="T200" s="19">
        <v>0.75</v>
      </c>
      <c r="U200" s="19">
        <v>0</v>
      </c>
      <c r="V200" s="19">
        <v>73.5</v>
      </c>
      <c r="W200" s="19">
        <v>10.5</v>
      </c>
      <c r="X200" s="19">
        <v>14.1</v>
      </c>
      <c r="Y200" s="19">
        <v>47.4</v>
      </c>
      <c r="Z200" s="19">
        <v>1.17</v>
      </c>
      <c r="AA200" s="19">
        <v>0</v>
      </c>
      <c r="AB200" s="19">
        <v>1.5</v>
      </c>
      <c r="AC200" s="19">
        <v>0.3</v>
      </c>
      <c r="AD200" s="19">
        <v>0.42</v>
      </c>
      <c r="AE200" s="19">
        <v>0.05</v>
      </c>
      <c r="AF200" s="19">
        <v>0.02</v>
      </c>
      <c r="AG200" s="19">
        <v>0.21</v>
      </c>
      <c r="AH200" s="19">
        <v>0.6</v>
      </c>
      <c r="AI200" s="19">
        <v>0</v>
      </c>
      <c r="AJ200" s="16">
        <v>0</v>
      </c>
      <c r="AK200" s="16">
        <v>96.6</v>
      </c>
      <c r="AL200" s="16">
        <v>74.400000000000006</v>
      </c>
      <c r="AM200" s="16">
        <v>128.1</v>
      </c>
      <c r="AN200" s="16">
        <v>66.900000000000006</v>
      </c>
      <c r="AO200" s="16">
        <v>27.9</v>
      </c>
      <c r="AP200" s="16">
        <v>59.4</v>
      </c>
      <c r="AQ200" s="16">
        <v>24</v>
      </c>
      <c r="AR200" s="16">
        <v>111.3</v>
      </c>
      <c r="AS200" s="16">
        <v>89.1</v>
      </c>
      <c r="AT200" s="16">
        <v>87.3</v>
      </c>
      <c r="AU200" s="16">
        <v>139.19999999999999</v>
      </c>
      <c r="AV200" s="16">
        <v>37.200000000000003</v>
      </c>
      <c r="AW200" s="16">
        <v>93</v>
      </c>
      <c r="AX200" s="16">
        <v>458.7</v>
      </c>
      <c r="AY200" s="16">
        <v>0</v>
      </c>
      <c r="AZ200" s="16">
        <v>157.80000000000001</v>
      </c>
      <c r="BA200" s="16">
        <v>87.3</v>
      </c>
      <c r="BB200" s="16">
        <v>54</v>
      </c>
      <c r="BC200" s="16">
        <v>39</v>
      </c>
      <c r="BD200" s="16">
        <v>0</v>
      </c>
      <c r="BE200" s="16">
        <v>0</v>
      </c>
      <c r="BF200" s="16">
        <v>0</v>
      </c>
      <c r="BG200" s="16">
        <v>0</v>
      </c>
      <c r="BH200" s="16">
        <v>0</v>
      </c>
      <c r="BI200" s="16">
        <v>0</v>
      </c>
      <c r="BJ200" s="16">
        <v>0</v>
      </c>
      <c r="BK200" s="16">
        <v>0.04</v>
      </c>
      <c r="BL200" s="16">
        <v>0</v>
      </c>
      <c r="BM200" s="16">
        <v>0</v>
      </c>
      <c r="BN200" s="16">
        <v>0.01</v>
      </c>
      <c r="BO200" s="16">
        <v>0</v>
      </c>
      <c r="BP200" s="16">
        <v>0</v>
      </c>
      <c r="BQ200" s="16">
        <v>0</v>
      </c>
      <c r="BR200" s="16">
        <v>0</v>
      </c>
      <c r="BS200" s="16">
        <v>0.03</v>
      </c>
      <c r="BT200" s="16">
        <v>0</v>
      </c>
      <c r="BU200" s="16">
        <v>0</v>
      </c>
      <c r="BV200" s="16">
        <v>0.14000000000000001</v>
      </c>
      <c r="BW200" s="16">
        <v>0.02</v>
      </c>
      <c r="BX200" s="16">
        <v>0</v>
      </c>
      <c r="BY200" s="16">
        <v>0</v>
      </c>
      <c r="BZ200" s="16">
        <v>0</v>
      </c>
      <c r="CA200" s="16">
        <v>0</v>
      </c>
      <c r="CB200" s="16">
        <v>14.1</v>
      </c>
      <c r="CC200" s="20"/>
      <c r="CD200" s="20"/>
      <c r="CE200" s="16">
        <v>0.25</v>
      </c>
      <c r="CG200" s="16">
        <v>0</v>
      </c>
      <c r="CH200" s="16">
        <v>0</v>
      </c>
      <c r="CI200" s="16">
        <v>0</v>
      </c>
      <c r="CJ200" s="16">
        <v>0</v>
      </c>
      <c r="CK200" s="16">
        <v>0</v>
      </c>
      <c r="CL200" s="16">
        <v>0</v>
      </c>
      <c r="CM200" s="16">
        <v>0</v>
      </c>
      <c r="CN200" s="16">
        <v>0</v>
      </c>
      <c r="CO200" s="16">
        <v>0</v>
      </c>
      <c r="CP200" s="16">
        <v>0</v>
      </c>
      <c r="CQ200" s="16">
        <v>0</v>
      </c>
    </row>
    <row r="201" spans="1:95" s="27" customFormat="1" x14ac:dyDescent="0.25">
      <c r="A201" s="32"/>
      <c r="B201" s="25" t="s">
        <v>114</v>
      </c>
      <c r="C201" s="26"/>
      <c r="D201" s="26">
        <v>34.83</v>
      </c>
      <c r="E201" s="26">
        <v>14.09</v>
      </c>
      <c r="F201" s="26">
        <v>40.29</v>
      </c>
      <c r="G201" s="26">
        <v>0</v>
      </c>
      <c r="H201" s="26">
        <v>103.5</v>
      </c>
      <c r="I201" s="26">
        <v>892.8</v>
      </c>
      <c r="J201" s="26">
        <v>13.79</v>
      </c>
      <c r="K201" s="26">
        <v>0.53</v>
      </c>
      <c r="L201" s="26">
        <v>13.79</v>
      </c>
      <c r="M201" s="26">
        <v>0</v>
      </c>
      <c r="N201" s="26">
        <v>25.34</v>
      </c>
      <c r="O201" s="26">
        <v>53.25</v>
      </c>
      <c r="P201" s="26">
        <v>11.54</v>
      </c>
      <c r="Q201" s="26">
        <v>0</v>
      </c>
      <c r="R201" s="26">
        <v>0</v>
      </c>
      <c r="S201" s="26">
        <v>1.1599999999999999</v>
      </c>
      <c r="T201" s="26">
        <v>6.75</v>
      </c>
      <c r="U201" s="26">
        <v>669.57</v>
      </c>
      <c r="V201" s="26">
        <v>1190.3599999999999</v>
      </c>
      <c r="W201" s="26">
        <v>236.74</v>
      </c>
      <c r="X201" s="26">
        <v>124.92</v>
      </c>
      <c r="Y201" s="26">
        <v>438.66</v>
      </c>
      <c r="Z201" s="26">
        <v>6.33</v>
      </c>
      <c r="AA201" s="26">
        <v>118.23</v>
      </c>
      <c r="AB201" s="26">
        <v>809.15</v>
      </c>
      <c r="AC201" s="26">
        <v>285.19</v>
      </c>
      <c r="AD201" s="26">
        <v>1.62</v>
      </c>
      <c r="AE201" s="26">
        <v>0.42</v>
      </c>
      <c r="AF201" s="26">
        <v>0.37</v>
      </c>
      <c r="AG201" s="26">
        <v>4.92</v>
      </c>
      <c r="AH201" s="26">
        <v>6.15</v>
      </c>
      <c r="AI201" s="26">
        <v>21.44</v>
      </c>
      <c r="AJ201" s="27">
        <v>0</v>
      </c>
      <c r="AK201" s="27">
        <v>453.1</v>
      </c>
      <c r="AL201" s="27">
        <v>433.42</v>
      </c>
      <c r="AM201" s="27">
        <v>675.06</v>
      </c>
      <c r="AN201" s="27">
        <v>535.73</v>
      </c>
      <c r="AO201" s="27">
        <v>120.07</v>
      </c>
      <c r="AP201" s="27">
        <v>343.39</v>
      </c>
      <c r="AQ201" s="27">
        <v>113.45</v>
      </c>
      <c r="AR201" s="27">
        <v>461.73</v>
      </c>
      <c r="AS201" s="27">
        <v>424.98</v>
      </c>
      <c r="AT201" s="27">
        <v>615.99</v>
      </c>
      <c r="AU201" s="27">
        <v>926.71</v>
      </c>
      <c r="AV201" s="27">
        <v>199.71</v>
      </c>
      <c r="AW201" s="27">
        <v>408.01</v>
      </c>
      <c r="AX201" s="27">
        <v>1737.6</v>
      </c>
      <c r="AY201" s="27">
        <v>0</v>
      </c>
      <c r="AZ201" s="27">
        <v>445.01</v>
      </c>
      <c r="BA201" s="27">
        <v>400.11</v>
      </c>
      <c r="BB201" s="27">
        <v>307.08999999999997</v>
      </c>
      <c r="BC201" s="27">
        <v>138.63</v>
      </c>
      <c r="BD201" s="27">
        <v>0.75</v>
      </c>
      <c r="BE201" s="27">
        <v>0.17</v>
      </c>
      <c r="BF201" s="27">
        <v>0.14000000000000001</v>
      </c>
      <c r="BG201" s="27">
        <v>0.38</v>
      </c>
      <c r="BH201" s="27">
        <v>0.49</v>
      </c>
      <c r="BI201" s="27">
        <v>1.58</v>
      </c>
      <c r="BJ201" s="27">
        <v>0</v>
      </c>
      <c r="BK201" s="27">
        <v>5.0599999999999996</v>
      </c>
      <c r="BL201" s="27">
        <v>0</v>
      </c>
      <c r="BM201" s="27">
        <v>1.53</v>
      </c>
      <c r="BN201" s="27">
        <v>0.01</v>
      </c>
      <c r="BO201" s="27">
        <v>0</v>
      </c>
      <c r="BP201" s="27">
        <v>0</v>
      </c>
      <c r="BQ201" s="27">
        <v>0</v>
      </c>
      <c r="BR201" s="27">
        <v>0.57999999999999996</v>
      </c>
      <c r="BS201" s="27">
        <v>4.72</v>
      </c>
      <c r="BT201" s="27">
        <v>0</v>
      </c>
      <c r="BU201" s="27">
        <v>0</v>
      </c>
      <c r="BV201" s="27">
        <v>0.56999999999999995</v>
      </c>
      <c r="BW201" s="27">
        <v>7.0000000000000007E-2</v>
      </c>
      <c r="BX201" s="27">
        <v>0</v>
      </c>
      <c r="BY201" s="27">
        <v>0</v>
      </c>
      <c r="BZ201" s="27">
        <v>0</v>
      </c>
      <c r="CA201" s="27">
        <v>0</v>
      </c>
      <c r="CB201" s="27">
        <v>601.69000000000005</v>
      </c>
      <c r="CC201" s="14"/>
      <c r="CD201" s="14">
        <f>$I$201/$I$202*100</f>
        <v>56.721728081321473</v>
      </c>
      <c r="CE201" s="27">
        <v>253.09</v>
      </c>
      <c r="CG201" s="27">
        <v>0</v>
      </c>
      <c r="CH201" s="27">
        <v>0</v>
      </c>
      <c r="CI201" s="27">
        <v>0</v>
      </c>
      <c r="CJ201" s="27">
        <v>0</v>
      </c>
      <c r="CK201" s="27">
        <v>0</v>
      </c>
      <c r="CL201" s="27">
        <v>0</v>
      </c>
      <c r="CM201" s="27">
        <v>0</v>
      </c>
      <c r="CN201" s="27">
        <v>0</v>
      </c>
      <c r="CO201" s="27">
        <v>0</v>
      </c>
      <c r="CP201" s="27">
        <v>10.3</v>
      </c>
      <c r="CQ201" s="27">
        <v>1.1399999999999999</v>
      </c>
    </row>
    <row r="202" spans="1:95" s="27" customFormat="1" x14ac:dyDescent="0.25">
      <c r="A202" s="32"/>
      <c r="B202" s="25" t="s">
        <v>115</v>
      </c>
      <c r="C202" s="26"/>
      <c r="D202" s="26">
        <v>62.81</v>
      </c>
      <c r="E202" s="26">
        <v>25.27</v>
      </c>
      <c r="F202" s="26">
        <v>63.25</v>
      </c>
      <c r="G202" s="26">
        <v>4.12</v>
      </c>
      <c r="H202" s="26">
        <v>195.7</v>
      </c>
      <c r="I202" s="26">
        <v>1574</v>
      </c>
      <c r="J202" s="26">
        <v>21.04</v>
      </c>
      <c r="K202" s="26">
        <v>5.49</v>
      </c>
      <c r="L202" s="26">
        <v>19.600000000000001</v>
      </c>
      <c r="M202" s="26">
        <v>0</v>
      </c>
      <c r="N202" s="26">
        <v>45.55</v>
      </c>
      <c r="O202" s="26">
        <v>101.01</v>
      </c>
      <c r="P202" s="26">
        <v>15.51</v>
      </c>
      <c r="Q202" s="26">
        <v>0</v>
      </c>
      <c r="R202" s="26">
        <v>0</v>
      </c>
      <c r="S202" s="26">
        <v>2.8</v>
      </c>
      <c r="T202" s="26">
        <v>11.69</v>
      </c>
      <c r="U202" s="26">
        <v>1061.25</v>
      </c>
      <c r="V202" s="26">
        <v>2348.2800000000002</v>
      </c>
      <c r="W202" s="26">
        <v>435.91</v>
      </c>
      <c r="X202" s="26">
        <v>203.18</v>
      </c>
      <c r="Y202" s="26">
        <v>748.23</v>
      </c>
      <c r="Z202" s="26">
        <v>9.24</v>
      </c>
      <c r="AA202" s="26">
        <v>162.41</v>
      </c>
      <c r="AB202" s="26">
        <v>1008.88</v>
      </c>
      <c r="AC202" s="26">
        <v>399.84</v>
      </c>
      <c r="AD202" s="26">
        <v>5.85</v>
      </c>
      <c r="AE202" s="26">
        <v>0.68</v>
      </c>
      <c r="AF202" s="26">
        <v>0.72</v>
      </c>
      <c r="AG202" s="26">
        <v>8.7200000000000006</v>
      </c>
      <c r="AH202" s="26">
        <v>12.26</v>
      </c>
      <c r="AI202" s="26">
        <v>34.520000000000003</v>
      </c>
      <c r="AJ202" s="27">
        <v>0</v>
      </c>
      <c r="AK202" s="27">
        <v>820.85</v>
      </c>
      <c r="AL202" s="27">
        <v>799.15</v>
      </c>
      <c r="AM202" s="27">
        <v>1211.8</v>
      </c>
      <c r="AN202" s="27">
        <v>1015.42</v>
      </c>
      <c r="AO202" s="27">
        <v>252.44</v>
      </c>
      <c r="AP202" s="27">
        <v>623.97</v>
      </c>
      <c r="AQ202" s="27">
        <v>217.84</v>
      </c>
      <c r="AR202" s="27">
        <v>754.8</v>
      </c>
      <c r="AS202" s="27">
        <v>675.48</v>
      </c>
      <c r="AT202" s="27">
        <v>1028.3499999999999</v>
      </c>
      <c r="AU202" s="27">
        <v>1381.17</v>
      </c>
      <c r="AV202" s="27">
        <v>380.38</v>
      </c>
      <c r="AW202" s="27">
        <v>566.32000000000005</v>
      </c>
      <c r="AX202" s="27">
        <v>3002.01</v>
      </c>
      <c r="AY202" s="27">
        <v>0</v>
      </c>
      <c r="AZ202" s="27">
        <v>1021.33</v>
      </c>
      <c r="BA202" s="27">
        <v>726.57</v>
      </c>
      <c r="BB202" s="27">
        <v>597.91</v>
      </c>
      <c r="BC202" s="27">
        <v>210.59</v>
      </c>
      <c r="BD202" s="27">
        <v>1.1200000000000001</v>
      </c>
      <c r="BE202" s="27">
        <v>0.3</v>
      </c>
      <c r="BF202" s="27">
        <v>0.24</v>
      </c>
      <c r="BG202" s="27">
        <v>0.6</v>
      </c>
      <c r="BH202" s="27">
        <v>0.75</v>
      </c>
      <c r="BI202" s="27">
        <v>2.59</v>
      </c>
      <c r="BJ202" s="27">
        <v>0.03</v>
      </c>
      <c r="BK202" s="27">
        <v>7.9</v>
      </c>
      <c r="BL202" s="27">
        <v>0.02</v>
      </c>
      <c r="BM202" s="27">
        <v>2.67</v>
      </c>
      <c r="BN202" s="27">
        <v>7.0000000000000007E-2</v>
      </c>
      <c r="BO202" s="27">
        <v>0.05</v>
      </c>
      <c r="BP202" s="27">
        <v>0</v>
      </c>
      <c r="BQ202" s="27">
        <v>0.04</v>
      </c>
      <c r="BR202" s="27">
        <v>0.87</v>
      </c>
      <c r="BS202" s="27">
        <v>8.8000000000000007</v>
      </c>
      <c r="BT202" s="27">
        <v>0.01</v>
      </c>
      <c r="BU202" s="27">
        <v>0</v>
      </c>
      <c r="BV202" s="27">
        <v>4.9000000000000004</v>
      </c>
      <c r="BW202" s="27">
        <v>0.1</v>
      </c>
      <c r="BX202" s="27">
        <v>0.08</v>
      </c>
      <c r="BY202" s="27">
        <v>0</v>
      </c>
      <c r="BZ202" s="27">
        <v>0</v>
      </c>
      <c r="CA202" s="27">
        <v>0</v>
      </c>
      <c r="CB202" s="27">
        <v>1109.8900000000001</v>
      </c>
      <c r="CC202" s="14"/>
      <c r="CD202" s="14"/>
      <c r="CE202" s="27">
        <v>330.55</v>
      </c>
      <c r="CG202" s="27">
        <v>9</v>
      </c>
      <c r="CH202" s="27">
        <v>9</v>
      </c>
      <c r="CI202" s="27">
        <v>9</v>
      </c>
      <c r="CJ202" s="27">
        <v>3240</v>
      </c>
      <c r="CK202" s="27">
        <v>2070</v>
      </c>
      <c r="CL202" s="27">
        <v>2655</v>
      </c>
      <c r="CM202" s="27">
        <v>2</v>
      </c>
      <c r="CN202" s="27">
        <v>2</v>
      </c>
      <c r="CO202" s="27">
        <v>2</v>
      </c>
      <c r="CP202" s="27">
        <v>20.6</v>
      </c>
      <c r="CQ202" s="27">
        <v>1.97</v>
      </c>
    </row>
    <row r="203" spans="1:95" x14ac:dyDescent="0.25">
      <c r="A203" s="29"/>
    </row>
    <row r="204" spans="1:95" x14ac:dyDescent="0.25">
      <c r="A204" s="29"/>
    </row>
    <row r="205" spans="1:95" x14ac:dyDescent="0.25">
      <c r="A205" s="54" t="s">
        <v>94</v>
      </c>
      <c r="B205" s="45" t="s">
        <v>95</v>
      </c>
      <c r="C205" s="45" t="s">
        <v>73</v>
      </c>
      <c r="D205" s="48" t="s">
        <v>0</v>
      </c>
      <c r="E205" s="49"/>
      <c r="F205" s="48" t="s">
        <v>1</v>
      </c>
      <c r="G205" s="49"/>
      <c r="H205" s="45" t="s">
        <v>74</v>
      </c>
      <c r="I205" s="45" t="s">
        <v>96</v>
      </c>
    </row>
    <row r="206" spans="1:95" x14ac:dyDescent="0.25">
      <c r="A206" s="55"/>
      <c r="B206" s="45"/>
      <c r="C206" s="45"/>
      <c r="D206" s="50"/>
      <c r="E206" s="51"/>
      <c r="F206" s="50"/>
      <c r="G206" s="51"/>
      <c r="H206" s="45"/>
      <c r="I206" s="45"/>
    </row>
    <row r="207" spans="1:95" x14ac:dyDescent="0.25">
      <c r="A207" s="29"/>
      <c r="B207" s="17" t="s">
        <v>153</v>
      </c>
    </row>
    <row r="208" spans="1:95" x14ac:dyDescent="0.25">
      <c r="A208" s="29"/>
      <c r="B208" s="17" t="s">
        <v>100</v>
      </c>
    </row>
    <row r="209" spans="1:95" s="23" customFormat="1" ht="31.5" x14ac:dyDescent="0.25">
      <c r="A209" s="30" t="str">
        <f>"1.5"</f>
        <v>1.5</v>
      </c>
      <c r="B209" s="21" t="s">
        <v>101</v>
      </c>
      <c r="C209" s="33">
        <v>40</v>
      </c>
      <c r="D209" s="22">
        <v>3.16</v>
      </c>
      <c r="E209" s="22">
        <v>0</v>
      </c>
      <c r="F209" s="22">
        <v>0.4</v>
      </c>
      <c r="G209" s="22">
        <v>0</v>
      </c>
      <c r="H209" s="22">
        <v>20.64</v>
      </c>
      <c r="I209" s="22">
        <v>98.2</v>
      </c>
      <c r="J209" s="22">
        <v>0.08</v>
      </c>
      <c r="K209" s="22">
        <v>0</v>
      </c>
      <c r="L209" s="22">
        <v>0.08</v>
      </c>
      <c r="M209" s="22">
        <v>0</v>
      </c>
      <c r="N209" s="22">
        <v>0.84</v>
      </c>
      <c r="O209" s="22">
        <v>18.48</v>
      </c>
      <c r="P209" s="22">
        <v>1.32</v>
      </c>
      <c r="Q209" s="22">
        <v>0</v>
      </c>
      <c r="R209" s="22">
        <v>0</v>
      </c>
      <c r="S209" s="22">
        <v>0.12</v>
      </c>
      <c r="T209" s="22">
        <v>0.6</v>
      </c>
      <c r="U209" s="22">
        <v>0</v>
      </c>
      <c r="V209" s="22">
        <v>53.2</v>
      </c>
      <c r="W209" s="22">
        <v>9.1999999999999993</v>
      </c>
      <c r="X209" s="22">
        <v>13.2</v>
      </c>
      <c r="Y209" s="22">
        <v>34.799999999999997</v>
      </c>
      <c r="Z209" s="22">
        <v>0.8</v>
      </c>
      <c r="AA209" s="22">
        <v>0</v>
      </c>
      <c r="AB209" s="22">
        <v>0</v>
      </c>
      <c r="AC209" s="22">
        <v>0</v>
      </c>
      <c r="AD209" s="22">
        <v>0.52</v>
      </c>
      <c r="AE209" s="22">
        <v>0.06</v>
      </c>
      <c r="AF209" s="22">
        <v>0.02</v>
      </c>
      <c r="AG209" s="22">
        <v>0.64</v>
      </c>
      <c r="AH209" s="22">
        <v>1.24</v>
      </c>
      <c r="AI209" s="22">
        <v>0</v>
      </c>
      <c r="AJ209" s="23">
        <v>0</v>
      </c>
      <c r="AK209" s="23">
        <v>0</v>
      </c>
      <c r="AL209" s="23">
        <v>0</v>
      </c>
      <c r="AM209" s="23">
        <v>0</v>
      </c>
      <c r="AN209" s="23">
        <v>0</v>
      </c>
      <c r="AO209" s="23">
        <v>0</v>
      </c>
      <c r="AP209" s="23">
        <v>0</v>
      </c>
      <c r="AQ209" s="23">
        <v>0</v>
      </c>
      <c r="AR209" s="23">
        <v>0</v>
      </c>
      <c r="AS209" s="23">
        <v>0</v>
      </c>
      <c r="AT209" s="23">
        <v>0</v>
      </c>
      <c r="AU209" s="23">
        <v>0</v>
      </c>
      <c r="AV209" s="23">
        <v>0</v>
      </c>
      <c r="AW209" s="23">
        <v>0</v>
      </c>
      <c r="AX209" s="23">
        <v>0</v>
      </c>
      <c r="AY209" s="23">
        <v>0</v>
      </c>
      <c r="AZ209" s="23">
        <v>0</v>
      </c>
      <c r="BA209" s="23">
        <v>0</v>
      </c>
      <c r="BB209" s="23">
        <v>0</v>
      </c>
      <c r="BC209" s="23">
        <v>0</v>
      </c>
      <c r="BD209" s="23">
        <v>0</v>
      </c>
      <c r="BE209" s="23">
        <v>0</v>
      </c>
      <c r="BF209" s="23">
        <v>0</v>
      </c>
      <c r="BG209" s="23">
        <v>0</v>
      </c>
      <c r="BH209" s="23">
        <v>0</v>
      </c>
      <c r="BI209" s="23">
        <v>0</v>
      </c>
      <c r="BJ209" s="23">
        <v>0</v>
      </c>
      <c r="BK209" s="23">
        <v>0</v>
      </c>
      <c r="BL209" s="23">
        <v>0</v>
      </c>
      <c r="BM209" s="23">
        <v>0</v>
      </c>
      <c r="BN209" s="23">
        <v>0</v>
      </c>
      <c r="BO209" s="23">
        <v>0</v>
      </c>
      <c r="BP209" s="23">
        <v>0</v>
      </c>
      <c r="BQ209" s="23">
        <v>0</v>
      </c>
      <c r="BR209" s="23">
        <v>0</v>
      </c>
      <c r="BS209" s="23">
        <v>0</v>
      </c>
      <c r="BT209" s="23">
        <v>0</v>
      </c>
      <c r="BU209" s="23">
        <v>0</v>
      </c>
      <c r="BV209" s="23">
        <v>0</v>
      </c>
      <c r="BW209" s="23">
        <v>0</v>
      </c>
      <c r="BX209" s="23">
        <v>0</v>
      </c>
      <c r="BY209" s="23">
        <v>0</v>
      </c>
      <c r="BZ209" s="23">
        <v>0</v>
      </c>
      <c r="CA209" s="23">
        <v>0</v>
      </c>
      <c r="CB209" s="23">
        <v>15.08</v>
      </c>
      <c r="CC209" s="24"/>
      <c r="CD209" s="24"/>
      <c r="CE209" s="23">
        <v>0</v>
      </c>
      <c r="CG209" s="23">
        <v>0</v>
      </c>
      <c r="CH209" s="23">
        <v>0</v>
      </c>
      <c r="CI209" s="23">
        <v>0</v>
      </c>
      <c r="CJ209" s="23">
        <v>0</v>
      </c>
      <c r="CK209" s="23">
        <v>0</v>
      </c>
      <c r="CL209" s="23">
        <v>0</v>
      </c>
      <c r="CM209" s="23">
        <v>0</v>
      </c>
      <c r="CN209" s="23">
        <v>0</v>
      </c>
      <c r="CO209" s="23">
        <v>0</v>
      </c>
      <c r="CP209" s="23">
        <v>0</v>
      </c>
      <c r="CQ209" s="23">
        <v>0</v>
      </c>
    </row>
    <row r="210" spans="1:95" s="23" customFormat="1" x14ac:dyDescent="0.25">
      <c r="A210" s="30" t="s">
        <v>181</v>
      </c>
      <c r="B210" s="21" t="s">
        <v>182</v>
      </c>
      <c r="C210" s="33">
        <v>10</v>
      </c>
      <c r="D210" s="22">
        <v>0.08</v>
      </c>
      <c r="E210" s="22"/>
      <c r="F210" s="22">
        <v>12.38</v>
      </c>
      <c r="G210" s="22"/>
      <c r="H210" s="22">
        <v>0.12</v>
      </c>
      <c r="I210" s="22">
        <v>112.1</v>
      </c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CC210" s="24"/>
      <c r="CD210" s="24"/>
    </row>
    <row r="211" spans="1:95" s="23" customFormat="1" x14ac:dyDescent="0.25">
      <c r="A211" s="30" t="str">
        <f>"138"</f>
        <v>138</v>
      </c>
      <c r="B211" s="21" t="s">
        <v>129</v>
      </c>
      <c r="C211" s="33" t="str">
        <f>"200"</f>
        <v>200</v>
      </c>
      <c r="D211" s="22">
        <v>18.239999999999998</v>
      </c>
      <c r="E211" s="22">
        <v>15.72</v>
      </c>
      <c r="F211" s="22">
        <v>23.2</v>
      </c>
      <c r="G211" s="22">
        <v>0</v>
      </c>
      <c r="H211" s="22">
        <v>33.92</v>
      </c>
      <c r="I211" s="22">
        <v>416.87247774799999</v>
      </c>
      <c r="J211" s="22">
        <v>6.21</v>
      </c>
      <c r="K211" s="22">
        <v>9.57</v>
      </c>
      <c r="L211" s="22">
        <v>6.21</v>
      </c>
      <c r="M211" s="22">
        <v>0</v>
      </c>
      <c r="N211" s="22">
        <v>2.1</v>
      </c>
      <c r="O211" s="22">
        <v>30.05</v>
      </c>
      <c r="P211" s="22">
        <v>1.77</v>
      </c>
      <c r="Q211" s="22">
        <v>0</v>
      </c>
      <c r="R211" s="22">
        <v>0</v>
      </c>
      <c r="S211" s="22">
        <v>0.12</v>
      </c>
      <c r="T211" s="22">
        <v>2.35</v>
      </c>
      <c r="U211" s="22">
        <v>222.97</v>
      </c>
      <c r="V211" s="22">
        <v>185.96</v>
      </c>
      <c r="W211" s="22">
        <v>22.5</v>
      </c>
      <c r="X211" s="22">
        <v>37.69</v>
      </c>
      <c r="Y211" s="22">
        <v>170.07</v>
      </c>
      <c r="Z211" s="22">
        <v>1.69</v>
      </c>
      <c r="AA211" s="22">
        <v>20.16</v>
      </c>
      <c r="AB211" s="22">
        <v>928.78</v>
      </c>
      <c r="AC211" s="22">
        <v>294.88</v>
      </c>
      <c r="AD211" s="22">
        <v>7.24</v>
      </c>
      <c r="AE211" s="22">
        <v>0.06</v>
      </c>
      <c r="AF211" s="22">
        <v>0.09</v>
      </c>
      <c r="AG211" s="22">
        <v>5.33</v>
      </c>
      <c r="AH211" s="22">
        <v>13.82</v>
      </c>
      <c r="AI211" s="22">
        <v>0.61</v>
      </c>
      <c r="AJ211" s="23">
        <v>0</v>
      </c>
      <c r="AK211" s="23">
        <v>188.48</v>
      </c>
      <c r="AL211" s="23">
        <v>148.21</v>
      </c>
      <c r="AM211" s="23">
        <v>276.27999999999997</v>
      </c>
      <c r="AN211" s="23">
        <v>117.82</v>
      </c>
      <c r="AO211" s="23">
        <v>71.06</v>
      </c>
      <c r="AP211" s="23">
        <v>108.45</v>
      </c>
      <c r="AQ211" s="23">
        <v>44.65</v>
      </c>
      <c r="AR211" s="23">
        <v>165.35</v>
      </c>
      <c r="AS211" s="23">
        <v>175.83</v>
      </c>
      <c r="AT211" s="23">
        <v>227.76</v>
      </c>
      <c r="AU211" s="23">
        <v>250.32</v>
      </c>
      <c r="AV211" s="23">
        <v>75.97</v>
      </c>
      <c r="AW211" s="23">
        <v>143.22999999999999</v>
      </c>
      <c r="AX211" s="23">
        <v>549.76</v>
      </c>
      <c r="AY211" s="23">
        <v>0</v>
      </c>
      <c r="AZ211" s="23">
        <v>147.71</v>
      </c>
      <c r="BA211" s="23">
        <v>148.01</v>
      </c>
      <c r="BB211" s="23">
        <v>128.97</v>
      </c>
      <c r="BC211" s="23">
        <v>61.28</v>
      </c>
      <c r="BD211" s="23">
        <v>0</v>
      </c>
      <c r="BE211" s="23">
        <v>0</v>
      </c>
      <c r="BF211" s="23">
        <v>0</v>
      </c>
      <c r="BG211" s="23">
        <v>0</v>
      </c>
      <c r="BH211" s="23">
        <v>0</v>
      </c>
      <c r="BI211" s="23">
        <v>0</v>
      </c>
      <c r="BJ211" s="23">
        <v>0</v>
      </c>
      <c r="BK211" s="23">
        <v>0.76</v>
      </c>
      <c r="BL211" s="23">
        <v>0</v>
      </c>
      <c r="BM211" s="23">
        <v>0.47</v>
      </c>
      <c r="BN211" s="23">
        <v>0.03</v>
      </c>
      <c r="BO211" s="23">
        <v>0.08</v>
      </c>
      <c r="BP211" s="23">
        <v>0</v>
      </c>
      <c r="BQ211" s="23">
        <v>0</v>
      </c>
      <c r="BR211" s="23">
        <v>0</v>
      </c>
      <c r="BS211" s="23">
        <v>2.77</v>
      </c>
      <c r="BT211" s="23">
        <v>0</v>
      </c>
      <c r="BU211" s="23">
        <v>0</v>
      </c>
      <c r="BV211" s="23">
        <v>7.56</v>
      </c>
      <c r="BW211" s="23">
        <v>0</v>
      </c>
      <c r="BX211" s="23">
        <v>0</v>
      </c>
      <c r="BY211" s="23">
        <v>0</v>
      </c>
      <c r="BZ211" s="23">
        <v>0</v>
      </c>
      <c r="CA211" s="23">
        <v>0</v>
      </c>
      <c r="CB211" s="23">
        <v>87.61</v>
      </c>
      <c r="CC211" s="24"/>
      <c r="CD211" s="24"/>
      <c r="CE211" s="23">
        <v>174.96</v>
      </c>
      <c r="CG211" s="23">
        <v>0</v>
      </c>
      <c r="CH211" s="23">
        <v>0</v>
      </c>
      <c r="CI211" s="23">
        <v>0</v>
      </c>
      <c r="CJ211" s="23">
        <v>0</v>
      </c>
      <c r="CK211" s="23">
        <v>0</v>
      </c>
      <c r="CL211" s="23">
        <v>0</v>
      </c>
      <c r="CM211" s="23">
        <v>0</v>
      </c>
      <c r="CN211" s="23">
        <v>0</v>
      </c>
      <c r="CO211" s="23">
        <v>0</v>
      </c>
      <c r="CP211" s="23">
        <v>0</v>
      </c>
      <c r="CQ211" s="23">
        <v>0.96</v>
      </c>
    </row>
    <row r="212" spans="1:95" s="23" customFormat="1" x14ac:dyDescent="0.25">
      <c r="A212" s="30" t="s">
        <v>168</v>
      </c>
      <c r="B212" s="21" t="s">
        <v>201</v>
      </c>
      <c r="C212" s="33">
        <v>200</v>
      </c>
      <c r="D212" s="22">
        <v>3.27</v>
      </c>
      <c r="E212" s="22">
        <v>0.17</v>
      </c>
      <c r="F212" s="22">
        <v>3.13</v>
      </c>
      <c r="G212" s="22">
        <v>0</v>
      </c>
      <c r="H212" s="22">
        <v>14.35</v>
      </c>
      <c r="I212" s="22">
        <v>95.08</v>
      </c>
      <c r="J212" s="22">
        <v>0</v>
      </c>
      <c r="K212" s="22">
        <v>0</v>
      </c>
      <c r="L212" s="22">
        <v>0</v>
      </c>
      <c r="M212" s="22">
        <v>0</v>
      </c>
      <c r="N212" s="22">
        <v>30.67</v>
      </c>
      <c r="O212" s="22">
        <v>0.25</v>
      </c>
      <c r="P212" s="22">
        <v>1.3</v>
      </c>
      <c r="Q212" s="22">
        <v>0</v>
      </c>
      <c r="R212" s="22">
        <v>0</v>
      </c>
      <c r="S212" s="22">
        <v>0</v>
      </c>
      <c r="T212" s="22">
        <v>0.38</v>
      </c>
      <c r="U212" s="22">
        <v>0.2</v>
      </c>
      <c r="V212" s="22">
        <v>124.52</v>
      </c>
      <c r="W212" s="22">
        <v>14.19</v>
      </c>
      <c r="X212" s="22">
        <v>8.07</v>
      </c>
      <c r="Y212" s="22">
        <v>10.59</v>
      </c>
      <c r="Z212" s="22">
        <v>0.89</v>
      </c>
      <c r="AA212" s="22">
        <v>0</v>
      </c>
      <c r="AB212" s="22">
        <v>115.34</v>
      </c>
      <c r="AC212" s="22">
        <v>0</v>
      </c>
      <c r="AD212" s="22">
        <v>0</v>
      </c>
      <c r="AE212" s="22">
        <v>0.06</v>
      </c>
      <c r="AF212" s="22">
        <v>0.19</v>
      </c>
      <c r="AG212" s="22">
        <v>0.3</v>
      </c>
      <c r="AH212" s="22">
        <v>0</v>
      </c>
      <c r="AI212" s="22">
        <v>0.11</v>
      </c>
      <c r="AJ212" s="23">
        <v>0</v>
      </c>
      <c r="AK212" s="23">
        <v>0</v>
      </c>
      <c r="AL212" s="23">
        <v>0</v>
      </c>
      <c r="AM212" s="23">
        <v>0</v>
      </c>
      <c r="AN212" s="23">
        <v>0</v>
      </c>
      <c r="AO212" s="23">
        <v>0</v>
      </c>
      <c r="AP212" s="23">
        <v>0</v>
      </c>
      <c r="AQ212" s="23">
        <v>0</v>
      </c>
      <c r="AR212" s="23">
        <v>0</v>
      </c>
      <c r="AS212" s="23">
        <v>0</v>
      </c>
      <c r="AT212" s="23">
        <v>0</v>
      </c>
      <c r="AU212" s="23">
        <v>0</v>
      </c>
      <c r="AV212" s="23">
        <v>0</v>
      </c>
      <c r="AW212" s="23">
        <v>0</v>
      </c>
      <c r="AX212" s="23">
        <v>0</v>
      </c>
      <c r="AY212" s="23">
        <v>0</v>
      </c>
      <c r="AZ212" s="23">
        <v>0</v>
      </c>
      <c r="BA212" s="23">
        <v>0</v>
      </c>
      <c r="BB212" s="23">
        <v>0</v>
      </c>
      <c r="BC212" s="23">
        <v>0</v>
      </c>
      <c r="BD212" s="23">
        <v>0</v>
      </c>
      <c r="BE212" s="23">
        <v>0</v>
      </c>
      <c r="BF212" s="23">
        <v>0</v>
      </c>
      <c r="BG212" s="23">
        <v>0</v>
      </c>
      <c r="BH212" s="23">
        <v>0</v>
      </c>
      <c r="BI212" s="23">
        <v>0</v>
      </c>
      <c r="BJ212" s="23">
        <v>0</v>
      </c>
      <c r="BK212" s="23">
        <v>0</v>
      </c>
      <c r="BL212" s="23">
        <v>0</v>
      </c>
      <c r="BM212" s="23">
        <v>0</v>
      </c>
      <c r="BN212" s="23">
        <v>0</v>
      </c>
      <c r="BO212" s="23">
        <v>0</v>
      </c>
      <c r="BP212" s="23">
        <v>0</v>
      </c>
      <c r="BQ212" s="23">
        <v>0</v>
      </c>
      <c r="BR212" s="23">
        <v>0</v>
      </c>
      <c r="BS212" s="23">
        <v>0</v>
      </c>
      <c r="BT212" s="23">
        <v>0</v>
      </c>
      <c r="BU212" s="23">
        <v>0</v>
      </c>
      <c r="BV212" s="23">
        <v>0</v>
      </c>
      <c r="BW212" s="23">
        <v>0</v>
      </c>
      <c r="BX212" s="23">
        <v>0</v>
      </c>
      <c r="BY212" s="23">
        <v>0</v>
      </c>
      <c r="BZ212" s="23">
        <v>0</v>
      </c>
      <c r="CA212" s="23">
        <v>0</v>
      </c>
      <c r="CB212" s="23">
        <v>200.03</v>
      </c>
      <c r="CC212" s="24"/>
      <c r="CD212" s="24"/>
      <c r="CE212" s="23">
        <v>19.22</v>
      </c>
      <c r="CG212" s="23">
        <v>0</v>
      </c>
      <c r="CH212" s="23">
        <v>0</v>
      </c>
      <c r="CI212" s="23">
        <v>0</v>
      </c>
      <c r="CJ212" s="23">
        <v>0</v>
      </c>
      <c r="CK212" s="23">
        <v>0</v>
      </c>
      <c r="CL212" s="23">
        <v>0</v>
      </c>
      <c r="CM212" s="23">
        <v>0</v>
      </c>
      <c r="CN212" s="23">
        <v>0</v>
      </c>
      <c r="CO212" s="23">
        <v>0</v>
      </c>
      <c r="CP212" s="23">
        <v>20</v>
      </c>
      <c r="CQ212" s="23">
        <v>0</v>
      </c>
    </row>
    <row r="213" spans="1:95" s="16" customFormat="1" x14ac:dyDescent="0.25">
      <c r="A213" s="31" t="s">
        <v>173</v>
      </c>
      <c r="B213" s="18" t="s">
        <v>119</v>
      </c>
      <c r="C213" s="37" t="str">
        <f>"100"</f>
        <v>100</v>
      </c>
      <c r="D213" s="19">
        <v>0.4</v>
      </c>
      <c r="E213" s="19">
        <v>0</v>
      </c>
      <c r="F213" s="19">
        <v>0.4</v>
      </c>
      <c r="G213" s="19">
        <v>0.4</v>
      </c>
      <c r="H213" s="19">
        <v>11.6</v>
      </c>
      <c r="I213" s="19">
        <v>48.68</v>
      </c>
      <c r="J213" s="19">
        <v>0.1</v>
      </c>
      <c r="K213" s="19">
        <v>0</v>
      </c>
      <c r="L213" s="19">
        <v>0</v>
      </c>
      <c r="M213" s="19">
        <v>0</v>
      </c>
      <c r="N213" s="19">
        <v>9</v>
      </c>
      <c r="O213" s="19">
        <v>0.8</v>
      </c>
      <c r="P213" s="19">
        <v>1.8</v>
      </c>
      <c r="Q213" s="19">
        <v>0</v>
      </c>
      <c r="R213" s="19">
        <v>0</v>
      </c>
      <c r="S213" s="19">
        <v>0.8</v>
      </c>
      <c r="T213" s="19">
        <v>0.5</v>
      </c>
      <c r="U213" s="19">
        <v>26</v>
      </c>
      <c r="V213" s="19">
        <v>278</v>
      </c>
      <c r="W213" s="19">
        <v>16</v>
      </c>
      <c r="X213" s="19">
        <v>9</v>
      </c>
      <c r="Y213" s="19">
        <v>11</v>
      </c>
      <c r="Z213" s="19">
        <v>2.2000000000000002</v>
      </c>
      <c r="AA213" s="19">
        <v>0</v>
      </c>
      <c r="AB213" s="19">
        <v>30</v>
      </c>
      <c r="AC213" s="19">
        <v>5</v>
      </c>
      <c r="AD213" s="19">
        <v>0.2</v>
      </c>
      <c r="AE213" s="19">
        <v>0.03</v>
      </c>
      <c r="AF213" s="19">
        <v>0.02</v>
      </c>
      <c r="AG213" s="19">
        <v>0.3</v>
      </c>
      <c r="AH213" s="19">
        <v>0.4</v>
      </c>
      <c r="AI213" s="19">
        <v>10</v>
      </c>
      <c r="AJ213" s="16">
        <v>0</v>
      </c>
      <c r="AK213" s="16">
        <v>12</v>
      </c>
      <c r="AL213" s="16">
        <v>13</v>
      </c>
      <c r="AM213" s="16">
        <v>19</v>
      </c>
      <c r="AN213" s="16">
        <v>18</v>
      </c>
      <c r="AO213" s="16">
        <v>3</v>
      </c>
      <c r="AP213" s="16">
        <v>11</v>
      </c>
      <c r="AQ213" s="16">
        <v>3</v>
      </c>
      <c r="AR213" s="16">
        <v>9</v>
      </c>
      <c r="AS213" s="16">
        <v>17</v>
      </c>
      <c r="AT213" s="16">
        <v>10</v>
      </c>
      <c r="AU213" s="16">
        <v>78</v>
      </c>
      <c r="AV213" s="16">
        <v>7</v>
      </c>
      <c r="AW213" s="16">
        <v>14</v>
      </c>
      <c r="AX213" s="16">
        <v>42</v>
      </c>
      <c r="AY213" s="16">
        <v>0</v>
      </c>
      <c r="AZ213" s="16">
        <v>13</v>
      </c>
      <c r="BA213" s="16">
        <v>16</v>
      </c>
      <c r="BB213" s="16">
        <v>6</v>
      </c>
      <c r="BC213" s="16">
        <v>5</v>
      </c>
      <c r="BD213" s="16">
        <v>0</v>
      </c>
      <c r="BE213" s="16">
        <v>0</v>
      </c>
      <c r="BF213" s="16">
        <v>0</v>
      </c>
      <c r="BG213" s="16">
        <v>0</v>
      </c>
      <c r="BH213" s="16">
        <v>0</v>
      </c>
      <c r="BI213" s="16">
        <v>0</v>
      </c>
      <c r="BJ213" s="16">
        <v>0</v>
      </c>
      <c r="BK213" s="16">
        <v>0</v>
      </c>
      <c r="BL213" s="16">
        <v>0</v>
      </c>
      <c r="BM213" s="16">
        <v>0</v>
      </c>
      <c r="BN213" s="16">
        <v>0</v>
      </c>
      <c r="BO213" s="16">
        <v>0</v>
      </c>
      <c r="BP213" s="16">
        <v>0</v>
      </c>
      <c r="BQ213" s="16">
        <v>0</v>
      </c>
      <c r="BR213" s="16">
        <v>0</v>
      </c>
      <c r="BS213" s="16">
        <v>0</v>
      </c>
      <c r="BT213" s="16">
        <v>0</v>
      </c>
      <c r="BU213" s="16">
        <v>0</v>
      </c>
      <c r="BV213" s="16">
        <v>0</v>
      </c>
      <c r="BW213" s="16">
        <v>0</v>
      </c>
      <c r="BX213" s="16">
        <v>0</v>
      </c>
      <c r="BY213" s="16">
        <v>0</v>
      </c>
      <c r="BZ213" s="16">
        <v>0</v>
      </c>
      <c r="CA213" s="16">
        <v>0</v>
      </c>
      <c r="CB213" s="16">
        <v>86.3</v>
      </c>
      <c r="CC213" s="20"/>
      <c r="CD213" s="20"/>
      <c r="CE213" s="16">
        <v>5</v>
      </c>
      <c r="CG213" s="16">
        <v>2</v>
      </c>
      <c r="CH213" s="16">
        <v>2</v>
      </c>
      <c r="CI213" s="16">
        <v>2</v>
      </c>
      <c r="CJ213" s="16">
        <v>150</v>
      </c>
      <c r="CK213" s="16">
        <v>150</v>
      </c>
      <c r="CL213" s="16">
        <v>150</v>
      </c>
      <c r="CM213" s="16">
        <v>46.8</v>
      </c>
      <c r="CN213" s="16">
        <v>46.8</v>
      </c>
      <c r="CO213" s="16">
        <v>46.8</v>
      </c>
      <c r="CP213" s="16">
        <v>0</v>
      </c>
      <c r="CQ213" s="16">
        <v>0</v>
      </c>
    </row>
    <row r="214" spans="1:95" s="27" customFormat="1" x14ac:dyDescent="0.25">
      <c r="A214" s="32"/>
      <c r="B214" s="25" t="s">
        <v>107</v>
      </c>
      <c r="C214" s="26"/>
      <c r="D214" s="26">
        <v>25.15</v>
      </c>
      <c r="E214" s="26">
        <v>15.9</v>
      </c>
      <c r="F214" s="26">
        <v>39.51</v>
      </c>
      <c r="G214" s="26">
        <v>0.4</v>
      </c>
      <c r="H214" s="26">
        <v>80.63</v>
      </c>
      <c r="I214" s="26">
        <v>771</v>
      </c>
      <c r="J214" s="26">
        <v>6.39</v>
      </c>
      <c r="K214" s="26">
        <v>9.57</v>
      </c>
      <c r="L214" s="26">
        <v>6.29</v>
      </c>
      <c r="M214" s="26">
        <v>0</v>
      </c>
      <c r="N214" s="26">
        <v>42.61</v>
      </c>
      <c r="O214" s="26">
        <v>49.58</v>
      </c>
      <c r="P214" s="26">
        <v>6.19</v>
      </c>
      <c r="Q214" s="26">
        <v>0</v>
      </c>
      <c r="R214" s="26">
        <v>0</v>
      </c>
      <c r="S214" s="26">
        <v>1.04</v>
      </c>
      <c r="T214" s="26">
        <v>3.83</v>
      </c>
      <c r="U214" s="26">
        <v>249.17</v>
      </c>
      <c r="V214" s="26">
        <v>641.66999999999996</v>
      </c>
      <c r="W214" s="26">
        <v>61.89</v>
      </c>
      <c r="X214" s="26">
        <v>67.959999999999994</v>
      </c>
      <c r="Y214" s="26">
        <v>226.46</v>
      </c>
      <c r="Z214" s="26">
        <v>5.58</v>
      </c>
      <c r="AA214" s="26">
        <v>20.16</v>
      </c>
      <c r="AB214" s="26">
        <v>1074.1199999999999</v>
      </c>
      <c r="AC214" s="26">
        <v>299.88</v>
      </c>
      <c r="AD214" s="26">
        <v>7.96</v>
      </c>
      <c r="AE214" s="26">
        <v>0.21</v>
      </c>
      <c r="AF214" s="26">
        <v>0.33</v>
      </c>
      <c r="AG214" s="26">
        <v>6.58</v>
      </c>
      <c r="AH214" s="26">
        <v>15.46</v>
      </c>
      <c r="AI214" s="26">
        <v>10.72</v>
      </c>
      <c r="AJ214" s="27">
        <v>0</v>
      </c>
      <c r="AK214" s="27">
        <v>200.48</v>
      </c>
      <c r="AL214" s="27">
        <v>161.21</v>
      </c>
      <c r="AM214" s="27">
        <v>295.27999999999997</v>
      </c>
      <c r="AN214" s="27">
        <v>135.82</v>
      </c>
      <c r="AO214" s="27">
        <v>74.06</v>
      </c>
      <c r="AP214" s="27">
        <v>119.45</v>
      </c>
      <c r="AQ214" s="27">
        <v>47.65</v>
      </c>
      <c r="AR214" s="27">
        <v>174.35</v>
      </c>
      <c r="AS214" s="27">
        <v>192.83</v>
      </c>
      <c r="AT214" s="27">
        <v>237.76</v>
      </c>
      <c r="AU214" s="27">
        <v>328.32</v>
      </c>
      <c r="AV214" s="27">
        <v>82.97</v>
      </c>
      <c r="AW214" s="27">
        <v>157.22999999999999</v>
      </c>
      <c r="AX214" s="27">
        <v>591.76</v>
      </c>
      <c r="AY214" s="27">
        <v>0</v>
      </c>
      <c r="AZ214" s="27">
        <v>160.71</v>
      </c>
      <c r="BA214" s="27">
        <v>164.01</v>
      </c>
      <c r="BB214" s="27">
        <v>134.97</v>
      </c>
      <c r="BC214" s="27">
        <v>66.28</v>
      </c>
      <c r="BD214" s="27">
        <v>0</v>
      </c>
      <c r="BE214" s="27">
        <v>0</v>
      </c>
      <c r="BF214" s="27">
        <v>0</v>
      </c>
      <c r="BG214" s="27">
        <v>0</v>
      </c>
      <c r="BH214" s="27">
        <v>0</v>
      </c>
      <c r="BI214" s="27">
        <v>0</v>
      </c>
      <c r="BJ214" s="27">
        <v>0</v>
      </c>
      <c r="BK214" s="27">
        <v>0.76</v>
      </c>
      <c r="BL214" s="27">
        <v>0</v>
      </c>
      <c r="BM214" s="27">
        <v>0.47</v>
      </c>
      <c r="BN214" s="27">
        <v>0.03</v>
      </c>
      <c r="BO214" s="27">
        <v>0.08</v>
      </c>
      <c r="BP214" s="27">
        <v>0</v>
      </c>
      <c r="BQ214" s="27">
        <v>0</v>
      </c>
      <c r="BR214" s="27">
        <v>0</v>
      </c>
      <c r="BS214" s="27">
        <v>2.77</v>
      </c>
      <c r="BT214" s="27">
        <v>0</v>
      </c>
      <c r="BU214" s="27">
        <v>0</v>
      </c>
      <c r="BV214" s="27">
        <v>7.56</v>
      </c>
      <c r="BW214" s="27">
        <v>0</v>
      </c>
      <c r="BX214" s="27">
        <v>0</v>
      </c>
      <c r="BY214" s="27">
        <v>0</v>
      </c>
      <c r="BZ214" s="27">
        <v>0</v>
      </c>
      <c r="CA214" s="27">
        <v>0</v>
      </c>
      <c r="CB214" s="27">
        <v>389.02</v>
      </c>
      <c r="CC214" s="14"/>
      <c r="CD214" s="14">
        <f>$I$214/$I$224*100</f>
        <v>47.917961466749531</v>
      </c>
      <c r="CE214" s="27">
        <v>199.18</v>
      </c>
      <c r="CG214" s="27">
        <v>2</v>
      </c>
      <c r="CH214" s="27">
        <v>2</v>
      </c>
      <c r="CI214" s="27">
        <v>2</v>
      </c>
      <c r="CJ214" s="27">
        <v>150</v>
      </c>
      <c r="CK214" s="27">
        <v>150</v>
      </c>
      <c r="CL214" s="27">
        <v>150</v>
      </c>
      <c r="CM214" s="27">
        <v>46.8</v>
      </c>
      <c r="CN214" s="27">
        <v>46.8</v>
      </c>
      <c r="CO214" s="27">
        <v>46.8</v>
      </c>
      <c r="CP214" s="27">
        <v>20</v>
      </c>
      <c r="CQ214" s="27">
        <v>0.96</v>
      </c>
    </row>
    <row r="215" spans="1:95" x14ac:dyDescent="0.25">
      <c r="A215" s="29"/>
      <c r="B215" s="17" t="s">
        <v>108</v>
      </c>
    </row>
    <row r="216" spans="1:95" s="23" customFormat="1" ht="31.5" x14ac:dyDescent="0.25">
      <c r="A216" s="30" t="s">
        <v>164</v>
      </c>
      <c r="B216" s="21" t="s">
        <v>137</v>
      </c>
      <c r="C216" s="33">
        <v>100</v>
      </c>
      <c r="D216" s="22">
        <v>1.67</v>
      </c>
      <c r="E216" s="22">
        <v>0</v>
      </c>
      <c r="F216" s="22">
        <v>7.99</v>
      </c>
      <c r="G216" s="22">
        <v>0</v>
      </c>
      <c r="H216" s="22">
        <v>10.92</v>
      </c>
      <c r="I216" s="22">
        <v>115.7</v>
      </c>
      <c r="J216" s="22">
        <v>0.62</v>
      </c>
      <c r="K216" s="22">
        <v>3.24</v>
      </c>
      <c r="L216" s="22">
        <v>0.62</v>
      </c>
      <c r="M216" s="22">
        <v>0</v>
      </c>
      <c r="N216" s="22">
        <v>4.9000000000000004</v>
      </c>
      <c r="O216" s="22">
        <v>0.06</v>
      </c>
      <c r="P216" s="22">
        <v>1.58</v>
      </c>
      <c r="Q216" s="22">
        <v>0</v>
      </c>
      <c r="R216" s="22">
        <v>0</v>
      </c>
      <c r="S216" s="22">
        <v>7.0000000000000007E-2</v>
      </c>
      <c r="T216" s="22">
        <v>0.94</v>
      </c>
      <c r="U216" s="22">
        <v>69.680000000000007</v>
      </c>
      <c r="V216" s="22">
        <v>162.31</v>
      </c>
      <c r="W216" s="22">
        <v>24.25</v>
      </c>
      <c r="X216" s="22">
        <v>13.99</v>
      </c>
      <c r="Y216" s="22">
        <v>27.51</v>
      </c>
      <c r="Z216" s="22">
        <v>0.89</v>
      </c>
      <c r="AA216" s="22">
        <v>0</v>
      </c>
      <c r="AB216" s="22">
        <v>5.99</v>
      </c>
      <c r="AC216" s="22">
        <v>1.41</v>
      </c>
      <c r="AD216" s="22">
        <v>2.2599999999999998</v>
      </c>
      <c r="AE216" s="22">
        <v>0.01</v>
      </c>
      <c r="AF216" s="22">
        <v>0.02</v>
      </c>
      <c r="AG216" s="22">
        <v>0.11</v>
      </c>
      <c r="AH216" s="22">
        <v>0.28000000000000003</v>
      </c>
      <c r="AI216" s="22">
        <v>1.41</v>
      </c>
      <c r="AJ216" s="23">
        <v>0</v>
      </c>
      <c r="AK216" s="23">
        <v>35.47</v>
      </c>
      <c r="AL216" s="23">
        <v>40.15</v>
      </c>
      <c r="AM216" s="23">
        <v>44.84</v>
      </c>
      <c r="AN216" s="23">
        <v>61.56</v>
      </c>
      <c r="AO216" s="23">
        <v>13.38</v>
      </c>
      <c r="AP216" s="23">
        <v>35.47</v>
      </c>
      <c r="AQ216" s="23">
        <v>8.6999999999999993</v>
      </c>
      <c r="AR216" s="23">
        <v>30.11</v>
      </c>
      <c r="AS216" s="23">
        <v>26.77</v>
      </c>
      <c r="AT216" s="23">
        <v>48.85</v>
      </c>
      <c r="AU216" s="23">
        <v>219.49</v>
      </c>
      <c r="AV216" s="23">
        <v>9.3699999999999992</v>
      </c>
      <c r="AW216" s="23">
        <v>25.43</v>
      </c>
      <c r="AX216" s="23">
        <v>183.36</v>
      </c>
      <c r="AY216" s="23">
        <v>0</v>
      </c>
      <c r="AZ216" s="23">
        <v>31.45</v>
      </c>
      <c r="BA216" s="23">
        <v>42.16</v>
      </c>
      <c r="BB216" s="23">
        <v>33.46</v>
      </c>
      <c r="BC216" s="23">
        <v>10.039999999999999</v>
      </c>
      <c r="BD216" s="23">
        <v>0</v>
      </c>
      <c r="BE216" s="23">
        <v>0</v>
      </c>
      <c r="BF216" s="23">
        <v>0</v>
      </c>
      <c r="BG216" s="23">
        <v>0</v>
      </c>
      <c r="BH216" s="23">
        <v>0</v>
      </c>
      <c r="BI216" s="23">
        <v>0</v>
      </c>
      <c r="BJ216" s="23">
        <v>0</v>
      </c>
      <c r="BK216" s="23">
        <v>0.28999999999999998</v>
      </c>
      <c r="BL216" s="23">
        <v>0</v>
      </c>
      <c r="BM216" s="23">
        <v>0.19</v>
      </c>
      <c r="BN216" s="23">
        <v>0.01</v>
      </c>
      <c r="BO216" s="23">
        <v>0.03</v>
      </c>
      <c r="BP216" s="23">
        <v>0</v>
      </c>
      <c r="BQ216" s="23">
        <v>0</v>
      </c>
      <c r="BR216" s="23">
        <v>0</v>
      </c>
      <c r="BS216" s="23">
        <v>1.1200000000000001</v>
      </c>
      <c r="BT216" s="23">
        <v>0</v>
      </c>
      <c r="BU216" s="23">
        <v>0</v>
      </c>
      <c r="BV216" s="23">
        <v>2.79</v>
      </c>
      <c r="BW216" s="23">
        <v>0</v>
      </c>
      <c r="BX216" s="23">
        <v>0</v>
      </c>
      <c r="BY216" s="23">
        <v>0</v>
      </c>
      <c r="BZ216" s="23">
        <v>0</v>
      </c>
      <c r="CA216" s="23">
        <v>0</v>
      </c>
      <c r="CB216" s="23">
        <v>60.58</v>
      </c>
      <c r="CC216" s="24"/>
      <c r="CD216" s="24"/>
      <c r="CE216" s="23">
        <v>1</v>
      </c>
      <c r="CG216" s="23">
        <v>0</v>
      </c>
      <c r="CH216" s="23">
        <v>0</v>
      </c>
      <c r="CI216" s="23">
        <v>0</v>
      </c>
      <c r="CJ216" s="23">
        <v>0</v>
      </c>
      <c r="CK216" s="23">
        <v>0</v>
      </c>
      <c r="CL216" s="23">
        <v>0</v>
      </c>
      <c r="CM216" s="23">
        <v>0</v>
      </c>
      <c r="CN216" s="23">
        <v>0</v>
      </c>
      <c r="CO216" s="23">
        <v>0</v>
      </c>
      <c r="CP216" s="23">
        <v>0</v>
      </c>
      <c r="CQ216" s="23">
        <v>0.24</v>
      </c>
    </row>
    <row r="217" spans="1:95" s="23" customFormat="1" x14ac:dyDescent="0.25">
      <c r="A217" s="30" t="str">
        <f>"55"</f>
        <v>55</v>
      </c>
      <c r="B217" s="21" t="s">
        <v>154</v>
      </c>
      <c r="C217" s="33">
        <v>250</v>
      </c>
      <c r="D217" s="22">
        <v>2</v>
      </c>
      <c r="E217" s="22">
        <v>0.21</v>
      </c>
      <c r="F217" s="22">
        <v>5.39</v>
      </c>
      <c r="G217" s="22">
        <v>0</v>
      </c>
      <c r="H217" s="22">
        <v>10.66</v>
      </c>
      <c r="I217" s="22">
        <v>96</v>
      </c>
      <c r="J217" s="22">
        <v>2.69</v>
      </c>
      <c r="K217" s="22">
        <v>0.08</v>
      </c>
      <c r="L217" s="22">
        <v>2.69</v>
      </c>
      <c r="M217" s="22">
        <v>0</v>
      </c>
      <c r="N217" s="22">
        <v>3.56</v>
      </c>
      <c r="O217" s="22">
        <v>3.48</v>
      </c>
      <c r="P217" s="22">
        <v>1.49</v>
      </c>
      <c r="Q217" s="22">
        <v>0</v>
      </c>
      <c r="R217" s="22">
        <v>0</v>
      </c>
      <c r="S217" s="22">
        <v>0.27</v>
      </c>
      <c r="T217" s="22">
        <v>1.02</v>
      </c>
      <c r="U217" s="22">
        <v>105.19</v>
      </c>
      <c r="V217" s="22">
        <v>292.58999999999997</v>
      </c>
      <c r="W217" s="22">
        <v>33.450000000000003</v>
      </c>
      <c r="X217" s="22">
        <v>15.94</v>
      </c>
      <c r="Y217" s="22">
        <v>38.1</v>
      </c>
      <c r="Z217" s="22">
        <v>0.59</v>
      </c>
      <c r="AA217" s="22">
        <v>30.88</v>
      </c>
      <c r="AB217" s="22">
        <v>890.78</v>
      </c>
      <c r="AC217" s="22">
        <v>195.62</v>
      </c>
      <c r="AD217" s="22">
        <v>0.18</v>
      </c>
      <c r="AE217" s="22">
        <v>0.04</v>
      </c>
      <c r="AF217" s="22">
        <v>0.05</v>
      </c>
      <c r="AG217" s="22">
        <v>0.59</v>
      </c>
      <c r="AH217" s="22">
        <v>0.97</v>
      </c>
      <c r="AI217" s="22">
        <v>9.61</v>
      </c>
      <c r="AJ217" s="23">
        <v>0</v>
      </c>
      <c r="AK217" s="23">
        <v>32.799999999999997</v>
      </c>
      <c r="AL217" s="23">
        <v>32.54</v>
      </c>
      <c r="AM217" s="23">
        <v>41.77</v>
      </c>
      <c r="AN217" s="23">
        <v>41.89</v>
      </c>
      <c r="AO217" s="23">
        <v>12.03</v>
      </c>
      <c r="AP217" s="23">
        <v>30.5</v>
      </c>
      <c r="AQ217" s="23">
        <v>10.1</v>
      </c>
      <c r="AR217" s="23">
        <v>34.840000000000003</v>
      </c>
      <c r="AS217" s="23">
        <v>45.93</v>
      </c>
      <c r="AT217" s="23">
        <v>74.680000000000007</v>
      </c>
      <c r="AU217" s="23">
        <v>95.61</v>
      </c>
      <c r="AV217" s="23">
        <v>16.07</v>
      </c>
      <c r="AW217" s="23">
        <v>30.81</v>
      </c>
      <c r="AX217" s="23">
        <v>180.77</v>
      </c>
      <c r="AY217" s="23">
        <v>0</v>
      </c>
      <c r="AZ217" s="23">
        <v>33.479999999999997</v>
      </c>
      <c r="BA217" s="23">
        <v>33.130000000000003</v>
      </c>
      <c r="BB217" s="23">
        <v>28.88</v>
      </c>
      <c r="BC217" s="23">
        <v>12.03</v>
      </c>
      <c r="BD217" s="23">
        <v>0.12</v>
      </c>
      <c r="BE217" s="23">
        <v>0.03</v>
      </c>
      <c r="BF217" s="23">
        <v>0.02</v>
      </c>
      <c r="BG217" s="23">
        <v>0.06</v>
      </c>
      <c r="BH217" s="23">
        <v>0.08</v>
      </c>
      <c r="BI217" s="23">
        <v>0.25</v>
      </c>
      <c r="BJ217" s="23">
        <v>0</v>
      </c>
      <c r="BK217" s="23">
        <v>0.79</v>
      </c>
      <c r="BL217" s="23">
        <v>0</v>
      </c>
      <c r="BM217" s="23">
        <v>0.24</v>
      </c>
      <c r="BN217" s="23">
        <v>0</v>
      </c>
      <c r="BO217" s="23">
        <v>0</v>
      </c>
      <c r="BP217" s="23">
        <v>0</v>
      </c>
      <c r="BQ217" s="23">
        <v>0</v>
      </c>
      <c r="BR217" s="23">
        <v>0.09</v>
      </c>
      <c r="BS217" s="23">
        <v>0.75</v>
      </c>
      <c r="BT217" s="23">
        <v>0</v>
      </c>
      <c r="BU217" s="23">
        <v>0</v>
      </c>
      <c r="BV217" s="23">
        <v>0.05</v>
      </c>
      <c r="BW217" s="23">
        <v>0</v>
      </c>
      <c r="BX217" s="23">
        <v>0</v>
      </c>
      <c r="BY217" s="23">
        <v>0</v>
      </c>
      <c r="BZ217" s="23">
        <v>0</v>
      </c>
      <c r="CA217" s="23">
        <v>0</v>
      </c>
      <c r="CB217" s="23">
        <v>235.28</v>
      </c>
      <c r="CC217" s="24"/>
      <c r="CD217" s="24"/>
      <c r="CE217" s="23">
        <v>179.34</v>
      </c>
      <c r="CG217" s="23">
        <v>0</v>
      </c>
      <c r="CH217" s="23">
        <v>0</v>
      </c>
      <c r="CI217" s="23">
        <v>0</v>
      </c>
      <c r="CJ217" s="23">
        <v>0</v>
      </c>
      <c r="CK217" s="23">
        <v>0</v>
      </c>
      <c r="CL217" s="23">
        <v>0</v>
      </c>
      <c r="CM217" s="23">
        <v>0</v>
      </c>
      <c r="CN217" s="23">
        <v>0</v>
      </c>
      <c r="CO217" s="23">
        <v>0</v>
      </c>
      <c r="CP217" s="23">
        <v>0</v>
      </c>
      <c r="CQ217" s="23">
        <v>0.2</v>
      </c>
    </row>
    <row r="218" spans="1:95" s="23" customFormat="1" x14ac:dyDescent="0.25">
      <c r="A218" s="30" t="str">
        <f>"227"</f>
        <v>227</v>
      </c>
      <c r="B218" s="21" t="s">
        <v>117</v>
      </c>
      <c r="C218" s="33">
        <v>180</v>
      </c>
      <c r="D218" s="22">
        <v>6.36</v>
      </c>
      <c r="E218" s="22">
        <v>0.02</v>
      </c>
      <c r="F218" s="22">
        <v>4.2300000000000004</v>
      </c>
      <c r="G218" s="22">
        <v>0</v>
      </c>
      <c r="H218" s="22">
        <v>40.98</v>
      </c>
      <c r="I218" s="22">
        <v>226.9</v>
      </c>
      <c r="J218" s="22">
        <v>2.2799999999999998</v>
      </c>
      <c r="K218" s="22">
        <v>0.1</v>
      </c>
      <c r="L218" s="22">
        <v>2.2799999999999998</v>
      </c>
      <c r="M218" s="22">
        <v>0</v>
      </c>
      <c r="N218" s="22">
        <v>0.96</v>
      </c>
      <c r="O218" s="22">
        <v>31.47</v>
      </c>
      <c r="P218" s="22">
        <v>1.72</v>
      </c>
      <c r="Q218" s="22">
        <v>0</v>
      </c>
      <c r="R218" s="22">
        <v>0</v>
      </c>
      <c r="S218" s="22">
        <v>0</v>
      </c>
      <c r="T218" s="22">
        <v>0.26</v>
      </c>
      <c r="U218" s="22">
        <v>1.82</v>
      </c>
      <c r="V218" s="22">
        <v>55.83</v>
      </c>
      <c r="W218" s="22">
        <v>8.9700000000000006</v>
      </c>
      <c r="X218" s="22">
        <v>7.11</v>
      </c>
      <c r="Y218" s="22">
        <v>39.33</v>
      </c>
      <c r="Z218" s="22">
        <v>0.72</v>
      </c>
      <c r="AA218" s="22">
        <v>14.35</v>
      </c>
      <c r="AB218" s="22">
        <v>12.32</v>
      </c>
      <c r="AC218" s="22">
        <v>26.47</v>
      </c>
      <c r="AD218" s="22">
        <v>0.81</v>
      </c>
      <c r="AE218" s="22">
        <v>0.06</v>
      </c>
      <c r="AF218" s="22">
        <v>0.02</v>
      </c>
      <c r="AG218" s="22">
        <v>0.49</v>
      </c>
      <c r="AH218" s="22">
        <v>1.49</v>
      </c>
      <c r="AI218" s="22">
        <v>0</v>
      </c>
      <c r="AJ218" s="23">
        <v>0</v>
      </c>
      <c r="AK218" s="23">
        <v>229.55</v>
      </c>
      <c r="AL218" s="23">
        <v>209.82</v>
      </c>
      <c r="AM218" s="23">
        <v>393.12</v>
      </c>
      <c r="AN218" s="23">
        <v>122.55</v>
      </c>
      <c r="AO218" s="23">
        <v>74.84</v>
      </c>
      <c r="AP218" s="23">
        <v>151.91</v>
      </c>
      <c r="AQ218" s="23">
        <v>49.53</v>
      </c>
      <c r="AR218" s="23">
        <v>243.95</v>
      </c>
      <c r="AS218" s="23">
        <v>161.21</v>
      </c>
      <c r="AT218" s="23">
        <v>194.6</v>
      </c>
      <c r="AU218" s="23">
        <v>166.55</v>
      </c>
      <c r="AV218" s="23">
        <v>97.83</v>
      </c>
      <c r="AW218" s="23">
        <v>170.55</v>
      </c>
      <c r="AX218" s="23">
        <v>1498.62</v>
      </c>
      <c r="AY218" s="23">
        <v>0</v>
      </c>
      <c r="AZ218" s="23">
        <v>472.18</v>
      </c>
      <c r="BA218" s="23">
        <v>244.26</v>
      </c>
      <c r="BB218" s="23">
        <v>122.47</v>
      </c>
      <c r="BC218" s="23">
        <v>97.22</v>
      </c>
      <c r="BD218" s="23">
        <v>0.13</v>
      </c>
      <c r="BE218" s="23">
        <v>0.03</v>
      </c>
      <c r="BF218" s="23">
        <v>0.03</v>
      </c>
      <c r="BG218" s="23">
        <v>7.0000000000000007E-2</v>
      </c>
      <c r="BH218" s="23">
        <v>0.09</v>
      </c>
      <c r="BI218" s="23">
        <v>0.28000000000000003</v>
      </c>
      <c r="BJ218" s="23">
        <v>0</v>
      </c>
      <c r="BK218" s="23">
        <v>0.96</v>
      </c>
      <c r="BL218" s="23">
        <v>0</v>
      </c>
      <c r="BM218" s="23">
        <v>0.27</v>
      </c>
      <c r="BN218" s="23">
        <v>0</v>
      </c>
      <c r="BO218" s="23">
        <v>0</v>
      </c>
      <c r="BP218" s="23">
        <v>0</v>
      </c>
      <c r="BQ218" s="23">
        <v>0</v>
      </c>
      <c r="BR218" s="23">
        <v>0.11</v>
      </c>
      <c r="BS218" s="23">
        <v>0.82</v>
      </c>
      <c r="BT218" s="23">
        <v>0</v>
      </c>
      <c r="BU218" s="23">
        <v>0</v>
      </c>
      <c r="BV218" s="23">
        <v>0.24</v>
      </c>
      <c r="BW218" s="23">
        <v>0.01</v>
      </c>
      <c r="BX218" s="23">
        <v>0</v>
      </c>
      <c r="BY218" s="23">
        <v>0</v>
      </c>
      <c r="BZ218" s="23">
        <v>0</v>
      </c>
      <c r="CA218" s="23">
        <v>0</v>
      </c>
      <c r="CB218" s="23">
        <v>7.29</v>
      </c>
      <c r="CC218" s="24"/>
      <c r="CD218" s="24"/>
      <c r="CE218" s="23">
        <v>16.41</v>
      </c>
      <c r="CG218" s="23">
        <v>0</v>
      </c>
      <c r="CH218" s="23">
        <v>0</v>
      </c>
      <c r="CI218" s="23">
        <v>0</v>
      </c>
      <c r="CJ218" s="23">
        <v>0</v>
      </c>
      <c r="CK218" s="23">
        <v>0</v>
      </c>
      <c r="CL218" s="23">
        <v>0</v>
      </c>
      <c r="CM218" s="23">
        <v>0</v>
      </c>
      <c r="CN218" s="23">
        <v>0</v>
      </c>
      <c r="CO218" s="23">
        <v>0</v>
      </c>
      <c r="CP218" s="23">
        <v>0</v>
      </c>
      <c r="CQ218" s="23">
        <v>0</v>
      </c>
    </row>
    <row r="219" spans="1:95" s="23" customFormat="1" x14ac:dyDescent="0.25">
      <c r="A219" s="30" t="str">
        <f>"87"</f>
        <v>87</v>
      </c>
      <c r="B219" s="21" t="s">
        <v>155</v>
      </c>
      <c r="C219" s="33">
        <v>120</v>
      </c>
      <c r="D219" s="22">
        <v>10.44</v>
      </c>
      <c r="E219" s="22">
        <v>0.28000000000000003</v>
      </c>
      <c r="F219" s="22">
        <v>10.050000000000001</v>
      </c>
      <c r="G219" s="22">
        <v>0</v>
      </c>
      <c r="H219" s="22">
        <v>14.46</v>
      </c>
      <c r="I219" s="22">
        <v>188.7</v>
      </c>
      <c r="J219" s="22">
        <v>1.1599999999999999</v>
      </c>
      <c r="K219" s="22">
        <v>0.05</v>
      </c>
      <c r="L219" s="22">
        <v>1.1599999999999999</v>
      </c>
      <c r="M219" s="22">
        <v>0</v>
      </c>
      <c r="N219" s="22">
        <v>2.41</v>
      </c>
      <c r="O219" s="22">
        <v>7.62</v>
      </c>
      <c r="P219" s="22">
        <v>0.8</v>
      </c>
      <c r="Q219" s="22">
        <v>0</v>
      </c>
      <c r="R219" s="22">
        <v>0</v>
      </c>
      <c r="S219" s="22">
        <v>0.1</v>
      </c>
      <c r="T219" s="22">
        <v>1.22</v>
      </c>
      <c r="U219" s="22">
        <v>76.36</v>
      </c>
      <c r="V219" s="22">
        <v>129.18</v>
      </c>
      <c r="W219" s="22">
        <v>18.98</v>
      </c>
      <c r="X219" s="22">
        <v>12.71</v>
      </c>
      <c r="Y219" s="22">
        <v>58.71</v>
      </c>
      <c r="Z219" s="22">
        <v>0.48</v>
      </c>
      <c r="AA219" s="22">
        <v>15.8</v>
      </c>
      <c r="AB219" s="22">
        <v>264.47000000000003</v>
      </c>
      <c r="AC219" s="22">
        <v>67.38</v>
      </c>
      <c r="AD219" s="22">
        <v>0.09</v>
      </c>
      <c r="AE219" s="22">
        <v>0.06</v>
      </c>
      <c r="AF219" s="22">
        <v>0.05</v>
      </c>
      <c r="AG219" s="22">
        <v>1.24</v>
      </c>
      <c r="AH219" s="22">
        <v>0.14000000000000001</v>
      </c>
      <c r="AI219" s="22">
        <v>1.84</v>
      </c>
      <c r="AJ219" s="23">
        <v>0</v>
      </c>
      <c r="AK219" s="23">
        <v>8.57</v>
      </c>
      <c r="AL219" s="23">
        <v>7.77</v>
      </c>
      <c r="AM219" s="23">
        <v>14.12</v>
      </c>
      <c r="AN219" s="23">
        <v>5.15</v>
      </c>
      <c r="AO219" s="23">
        <v>2.74</v>
      </c>
      <c r="AP219" s="23">
        <v>5.99</v>
      </c>
      <c r="AQ219" s="23">
        <v>2.23</v>
      </c>
      <c r="AR219" s="23">
        <v>8.77</v>
      </c>
      <c r="AS219" s="23">
        <v>6.45</v>
      </c>
      <c r="AT219" s="23">
        <v>7.25</v>
      </c>
      <c r="AU219" s="23">
        <v>8.65</v>
      </c>
      <c r="AV219" s="23">
        <v>3.78</v>
      </c>
      <c r="AW219" s="23">
        <v>6.22</v>
      </c>
      <c r="AX219" s="23">
        <v>53.48</v>
      </c>
      <c r="AY219" s="23">
        <v>0</v>
      </c>
      <c r="AZ219" s="23">
        <v>15.99</v>
      </c>
      <c r="BA219" s="23">
        <v>8.9700000000000006</v>
      </c>
      <c r="BB219" s="23">
        <v>4.7</v>
      </c>
      <c r="BC219" s="23">
        <v>3.41</v>
      </c>
      <c r="BD219" s="23">
        <v>7.0000000000000007E-2</v>
      </c>
      <c r="BE219" s="23">
        <v>0.02</v>
      </c>
      <c r="BF219" s="23">
        <v>0.01</v>
      </c>
      <c r="BG219" s="23">
        <v>0.04</v>
      </c>
      <c r="BH219" s="23">
        <v>0.05</v>
      </c>
      <c r="BI219" s="23">
        <v>0.15</v>
      </c>
      <c r="BJ219" s="23">
        <v>0</v>
      </c>
      <c r="BK219" s="23">
        <v>0.47</v>
      </c>
      <c r="BL219" s="23">
        <v>0</v>
      </c>
      <c r="BM219" s="23">
        <v>0.14000000000000001</v>
      </c>
      <c r="BN219" s="23">
        <v>0</v>
      </c>
      <c r="BO219" s="23">
        <v>0</v>
      </c>
      <c r="BP219" s="23">
        <v>0</v>
      </c>
      <c r="BQ219" s="23">
        <v>0</v>
      </c>
      <c r="BR219" s="23">
        <v>0.05</v>
      </c>
      <c r="BS219" s="23">
        <v>0.43</v>
      </c>
      <c r="BT219" s="23">
        <v>0</v>
      </c>
      <c r="BU219" s="23">
        <v>0</v>
      </c>
      <c r="BV219" s="23">
        <v>0.03</v>
      </c>
      <c r="BW219" s="23">
        <v>0</v>
      </c>
      <c r="BX219" s="23">
        <v>0</v>
      </c>
      <c r="BY219" s="23">
        <v>0</v>
      </c>
      <c r="BZ219" s="23">
        <v>0</v>
      </c>
      <c r="CA219" s="23">
        <v>0</v>
      </c>
      <c r="CB219" s="23">
        <v>39.520000000000003</v>
      </c>
      <c r="CC219" s="24"/>
      <c r="CD219" s="24"/>
      <c r="CE219" s="23">
        <v>59.88</v>
      </c>
      <c r="CG219" s="23">
        <v>0</v>
      </c>
      <c r="CH219" s="23">
        <v>0</v>
      </c>
      <c r="CI219" s="23">
        <v>0</v>
      </c>
      <c r="CJ219" s="23">
        <v>0</v>
      </c>
      <c r="CK219" s="23">
        <v>0</v>
      </c>
      <c r="CL219" s="23">
        <v>0</v>
      </c>
      <c r="CM219" s="23">
        <v>0</v>
      </c>
      <c r="CN219" s="23">
        <v>0</v>
      </c>
      <c r="CO219" s="23">
        <v>0</v>
      </c>
      <c r="CP219" s="23">
        <v>0.36</v>
      </c>
      <c r="CQ219" s="23">
        <v>0.36</v>
      </c>
    </row>
    <row r="220" spans="1:95" s="23" customFormat="1" x14ac:dyDescent="0.25">
      <c r="A220" s="30" t="str">
        <f>"300"</f>
        <v>300</v>
      </c>
      <c r="B220" s="21" t="s">
        <v>105</v>
      </c>
      <c r="C220" s="33">
        <v>200</v>
      </c>
      <c r="D220" s="22">
        <v>7.0000000000000007E-2</v>
      </c>
      <c r="E220" s="22">
        <v>0</v>
      </c>
      <c r="F220" s="22">
        <v>0.02</v>
      </c>
      <c r="G220" s="22">
        <v>0.02</v>
      </c>
      <c r="H220" s="22">
        <v>8.2200000000000006</v>
      </c>
      <c r="I220" s="22">
        <v>31.597754399999996</v>
      </c>
      <c r="J220" s="22">
        <v>0</v>
      </c>
      <c r="K220" s="22">
        <v>0</v>
      </c>
      <c r="L220" s="22">
        <v>0</v>
      </c>
      <c r="M220" s="22">
        <v>0</v>
      </c>
      <c r="N220" s="22">
        <v>8.19</v>
      </c>
      <c r="O220" s="22">
        <v>0</v>
      </c>
      <c r="P220" s="22">
        <v>0.04</v>
      </c>
      <c r="Q220" s="22">
        <v>0</v>
      </c>
      <c r="R220" s="22">
        <v>0</v>
      </c>
      <c r="S220" s="22">
        <v>0</v>
      </c>
      <c r="T220" s="22">
        <v>0.03</v>
      </c>
      <c r="U220" s="22">
        <v>0.09</v>
      </c>
      <c r="V220" s="22">
        <v>0.24</v>
      </c>
      <c r="W220" s="22">
        <v>0.24</v>
      </c>
      <c r="X220" s="22">
        <v>0</v>
      </c>
      <c r="Y220" s="22">
        <v>0</v>
      </c>
      <c r="Z220" s="22">
        <v>0.02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3">
        <v>0</v>
      </c>
      <c r="AK220" s="23">
        <v>0</v>
      </c>
      <c r="AL220" s="23">
        <v>0</v>
      </c>
      <c r="AM220" s="23">
        <v>0</v>
      </c>
      <c r="AN220" s="23">
        <v>0</v>
      </c>
      <c r="AO220" s="23">
        <v>0</v>
      </c>
      <c r="AP220" s="23">
        <v>0</v>
      </c>
      <c r="AQ220" s="23">
        <v>0</v>
      </c>
      <c r="AR220" s="23">
        <v>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3">
        <v>0</v>
      </c>
      <c r="BC220" s="23">
        <v>0</v>
      </c>
      <c r="BD220" s="23">
        <v>0</v>
      </c>
      <c r="BE220" s="23">
        <v>0</v>
      </c>
      <c r="BF220" s="23">
        <v>0</v>
      </c>
      <c r="BG220" s="23">
        <v>0</v>
      </c>
      <c r="BH220" s="23">
        <v>0</v>
      </c>
      <c r="BI220" s="23">
        <v>0</v>
      </c>
      <c r="BJ220" s="23">
        <v>0</v>
      </c>
      <c r="BK220" s="23">
        <v>0</v>
      </c>
      <c r="BL220" s="23">
        <v>0</v>
      </c>
      <c r="BM220" s="23">
        <v>0</v>
      </c>
      <c r="BN220" s="23">
        <v>0</v>
      </c>
      <c r="BO220" s="23">
        <v>0</v>
      </c>
      <c r="BP220" s="23">
        <v>0</v>
      </c>
      <c r="BQ220" s="23">
        <v>0</v>
      </c>
      <c r="BR220" s="23">
        <v>0</v>
      </c>
      <c r="BS220" s="23">
        <v>0</v>
      </c>
      <c r="BT220" s="23">
        <v>0</v>
      </c>
      <c r="BU220" s="23">
        <v>0</v>
      </c>
      <c r="BV220" s="23">
        <v>0</v>
      </c>
      <c r="BW220" s="23">
        <v>0</v>
      </c>
      <c r="BX220" s="23">
        <v>0</v>
      </c>
      <c r="BY220" s="23">
        <v>0</v>
      </c>
      <c r="BZ220" s="23">
        <v>0</v>
      </c>
      <c r="CA220" s="23">
        <v>0</v>
      </c>
      <c r="CB220" s="23">
        <v>171.04</v>
      </c>
      <c r="CC220" s="24"/>
      <c r="CD220" s="24"/>
      <c r="CE220" s="23">
        <v>0</v>
      </c>
      <c r="CG220" s="23">
        <v>0</v>
      </c>
      <c r="CH220" s="23">
        <v>0</v>
      </c>
      <c r="CI220" s="23">
        <v>0</v>
      </c>
      <c r="CJ220" s="23">
        <v>0</v>
      </c>
      <c r="CK220" s="23">
        <v>0</v>
      </c>
      <c r="CL220" s="23">
        <v>0</v>
      </c>
      <c r="CM220" s="23">
        <v>0</v>
      </c>
      <c r="CN220" s="23">
        <v>0</v>
      </c>
      <c r="CO220" s="23">
        <v>0</v>
      </c>
      <c r="CP220" s="23">
        <v>9</v>
      </c>
      <c r="CQ220" s="23">
        <v>0</v>
      </c>
    </row>
    <row r="221" spans="1:95" s="23" customFormat="1" ht="31.5" x14ac:dyDescent="0.25">
      <c r="A221" s="30" t="str">
        <f>"1.5"</f>
        <v>1.5</v>
      </c>
      <c r="B221" s="21" t="s">
        <v>101</v>
      </c>
      <c r="C221" s="22" t="str">
        <f>"40"</f>
        <v>40</v>
      </c>
      <c r="D221" s="22">
        <v>3.16</v>
      </c>
      <c r="E221" s="22">
        <v>0</v>
      </c>
      <c r="F221" s="22">
        <v>0.4</v>
      </c>
      <c r="G221" s="22">
        <v>0</v>
      </c>
      <c r="H221" s="22">
        <v>20.64</v>
      </c>
      <c r="I221" s="22">
        <v>98.2</v>
      </c>
      <c r="J221" s="22">
        <v>0.08</v>
      </c>
      <c r="K221" s="22">
        <v>0</v>
      </c>
      <c r="L221" s="22">
        <v>0.08</v>
      </c>
      <c r="M221" s="22">
        <v>0</v>
      </c>
      <c r="N221" s="22">
        <v>0.84</v>
      </c>
      <c r="O221" s="22">
        <v>18.48</v>
      </c>
      <c r="P221" s="22">
        <v>1.32</v>
      </c>
      <c r="Q221" s="22">
        <v>0</v>
      </c>
      <c r="R221" s="22">
        <v>0</v>
      </c>
      <c r="S221" s="22">
        <v>0.12</v>
      </c>
      <c r="T221" s="22">
        <v>0.6</v>
      </c>
      <c r="U221" s="22">
        <v>0</v>
      </c>
      <c r="V221" s="22">
        <v>53.2</v>
      </c>
      <c r="W221" s="22">
        <v>9.1999999999999993</v>
      </c>
      <c r="X221" s="22">
        <v>13.2</v>
      </c>
      <c r="Y221" s="22">
        <v>34.799999999999997</v>
      </c>
      <c r="Z221" s="22">
        <v>0.8</v>
      </c>
      <c r="AA221" s="22">
        <v>0</v>
      </c>
      <c r="AB221" s="22">
        <v>0</v>
      </c>
      <c r="AC221" s="22">
        <v>0</v>
      </c>
      <c r="AD221" s="22">
        <v>0.52</v>
      </c>
      <c r="AE221" s="22">
        <v>0.06</v>
      </c>
      <c r="AF221" s="22">
        <v>0.02</v>
      </c>
      <c r="AG221" s="22">
        <v>0.64</v>
      </c>
      <c r="AH221" s="22">
        <v>1.24</v>
      </c>
      <c r="AI221" s="22">
        <v>0</v>
      </c>
      <c r="AJ221" s="23">
        <v>0</v>
      </c>
      <c r="AK221" s="23">
        <v>0</v>
      </c>
      <c r="AL221" s="23">
        <v>0</v>
      </c>
      <c r="AM221" s="23">
        <v>0</v>
      </c>
      <c r="AN221" s="23">
        <v>0</v>
      </c>
      <c r="AO221" s="23">
        <v>0</v>
      </c>
      <c r="AP221" s="23">
        <v>0</v>
      </c>
      <c r="AQ221" s="23">
        <v>0</v>
      </c>
      <c r="AR221" s="23">
        <v>0</v>
      </c>
      <c r="AS221" s="23">
        <v>0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s="23">
        <v>0</v>
      </c>
      <c r="BA221" s="23">
        <v>0</v>
      </c>
      <c r="BB221" s="23">
        <v>0</v>
      </c>
      <c r="BC221" s="23">
        <v>0</v>
      </c>
      <c r="BD221" s="23">
        <v>0</v>
      </c>
      <c r="BE221" s="23">
        <v>0</v>
      </c>
      <c r="BF221" s="23">
        <v>0</v>
      </c>
      <c r="BG221" s="23">
        <v>0</v>
      </c>
      <c r="BH221" s="23">
        <v>0</v>
      </c>
      <c r="BI221" s="23">
        <v>0</v>
      </c>
      <c r="BJ221" s="23">
        <v>0</v>
      </c>
      <c r="BK221" s="23">
        <v>0</v>
      </c>
      <c r="BL221" s="23">
        <v>0</v>
      </c>
      <c r="BM221" s="23">
        <v>0</v>
      </c>
      <c r="BN221" s="23">
        <v>0</v>
      </c>
      <c r="BO221" s="23">
        <v>0</v>
      </c>
      <c r="BP221" s="23">
        <v>0</v>
      </c>
      <c r="BQ221" s="23">
        <v>0</v>
      </c>
      <c r="BR221" s="23">
        <v>0</v>
      </c>
      <c r="BS221" s="23">
        <v>0</v>
      </c>
      <c r="BT221" s="23">
        <v>0</v>
      </c>
      <c r="BU221" s="23">
        <v>0</v>
      </c>
      <c r="BV221" s="23">
        <v>0</v>
      </c>
      <c r="BW221" s="23">
        <v>0</v>
      </c>
      <c r="BX221" s="23">
        <v>0</v>
      </c>
      <c r="BY221" s="23">
        <v>0</v>
      </c>
      <c r="BZ221" s="23">
        <v>0</v>
      </c>
      <c r="CA221" s="23">
        <v>0</v>
      </c>
      <c r="CB221" s="23">
        <v>15.08</v>
      </c>
      <c r="CC221" s="24"/>
      <c r="CD221" s="24"/>
      <c r="CE221" s="23">
        <v>0</v>
      </c>
      <c r="CG221" s="23">
        <v>0</v>
      </c>
      <c r="CH221" s="23">
        <v>0</v>
      </c>
      <c r="CI221" s="23">
        <v>0</v>
      </c>
      <c r="CJ221" s="23">
        <v>0</v>
      </c>
      <c r="CK221" s="23">
        <v>0</v>
      </c>
      <c r="CL221" s="23">
        <v>0</v>
      </c>
      <c r="CM221" s="23">
        <v>0</v>
      </c>
      <c r="CN221" s="23">
        <v>0</v>
      </c>
      <c r="CO221" s="23">
        <v>0</v>
      </c>
      <c r="CP221" s="23">
        <v>0</v>
      </c>
      <c r="CQ221" s="23">
        <v>0</v>
      </c>
    </row>
    <row r="222" spans="1:95" s="16" customFormat="1" x14ac:dyDescent="0.25">
      <c r="A222" s="31" t="s">
        <v>158</v>
      </c>
      <c r="B222" s="18" t="s">
        <v>113</v>
      </c>
      <c r="C222" s="37">
        <v>40</v>
      </c>
      <c r="D222" s="19">
        <v>2.64</v>
      </c>
      <c r="E222" s="19">
        <v>0</v>
      </c>
      <c r="F222" s="19">
        <v>0.48</v>
      </c>
      <c r="G222" s="19">
        <v>0</v>
      </c>
      <c r="H222" s="19">
        <v>16.68</v>
      </c>
      <c r="I222" s="19">
        <v>77.349999999999994</v>
      </c>
      <c r="J222" s="19">
        <v>0.06</v>
      </c>
      <c r="K222" s="19">
        <v>0</v>
      </c>
      <c r="L222" s="19">
        <v>0.06</v>
      </c>
      <c r="M222" s="19">
        <v>0</v>
      </c>
      <c r="N222" s="19">
        <v>0.36</v>
      </c>
      <c r="O222" s="19">
        <v>9.66</v>
      </c>
      <c r="P222" s="19">
        <v>2.4900000000000002</v>
      </c>
      <c r="Q222" s="19">
        <v>0</v>
      </c>
      <c r="R222" s="19">
        <v>0</v>
      </c>
      <c r="S222" s="19">
        <v>0.3</v>
      </c>
      <c r="T222" s="19">
        <v>0.75</v>
      </c>
      <c r="U222" s="19">
        <v>0</v>
      </c>
      <c r="V222" s="19">
        <v>73.5</v>
      </c>
      <c r="W222" s="19">
        <v>10.5</v>
      </c>
      <c r="X222" s="19">
        <v>14.1</v>
      </c>
      <c r="Y222" s="19">
        <v>47.4</v>
      </c>
      <c r="Z222" s="19">
        <v>1.17</v>
      </c>
      <c r="AA222" s="19">
        <v>0</v>
      </c>
      <c r="AB222" s="19">
        <v>1.5</v>
      </c>
      <c r="AC222" s="19">
        <v>0.3</v>
      </c>
      <c r="AD222" s="19">
        <v>0.42</v>
      </c>
      <c r="AE222" s="19">
        <v>0.05</v>
      </c>
      <c r="AF222" s="19">
        <v>0.02</v>
      </c>
      <c r="AG222" s="19">
        <v>0.21</v>
      </c>
      <c r="AH222" s="19">
        <v>0.6</v>
      </c>
      <c r="AI222" s="19">
        <v>0</v>
      </c>
      <c r="AJ222" s="16">
        <v>0</v>
      </c>
      <c r="AK222" s="16">
        <v>96.6</v>
      </c>
      <c r="AL222" s="16">
        <v>74.400000000000006</v>
      </c>
      <c r="AM222" s="16">
        <v>128.1</v>
      </c>
      <c r="AN222" s="16">
        <v>66.900000000000006</v>
      </c>
      <c r="AO222" s="16">
        <v>27.9</v>
      </c>
      <c r="AP222" s="16">
        <v>59.4</v>
      </c>
      <c r="AQ222" s="16">
        <v>24</v>
      </c>
      <c r="AR222" s="16">
        <v>111.3</v>
      </c>
      <c r="AS222" s="16">
        <v>89.1</v>
      </c>
      <c r="AT222" s="16">
        <v>87.3</v>
      </c>
      <c r="AU222" s="16">
        <v>139.19999999999999</v>
      </c>
      <c r="AV222" s="16">
        <v>37.200000000000003</v>
      </c>
      <c r="AW222" s="16">
        <v>93</v>
      </c>
      <c r="AX222" s="16">
        <v>458.7</v>
      </c>
      <c r="AY222" s="16">
        <v>0</v>
      </c>
      <c r="AZ222" s="16">
        <v>157.80000000000001</v>
      </c>
      <c r="BA222" s="16">
        <v>87.3</v>
      </c>
      <c r="BB222" s="16">
        <v>54</v>
      </c>
      <c r="BC222" s="16">
        <v>39</v>
      </c>
      <c r="BD222" s="16">
        <v>0</v>
      </c>
      <c r="BE222" s="16">
        <v>0</v>
      </c>
      <c r="BF222" s="16">
        <v>0</v>
      </c>
      <c r="BG222" s="16">
        <v>0</v>
      </c>
      <c r="BH222" s="16">
        <v>0</v>
      </c>
      <c r="BI222" s="16">
        <v>0</v>
      </c>
      <c r="BJ222" s="16">
        <v>0</v>
      </c>
      <c r="BK222" s="16">
        <v>0.04</v>
      </c>
      <c r="BL222" s="16">
        <v>0</v>
      </c>
      <c r="BM222" s="16">
        <v>0</v>
      </c>
      <c r="BN222" s="16">
        <v>0.01</v>
      </c>
      <c r="BO222" s="16">
        <v>0</v>
      </c>
      <c r="BP222" s="16">
        <v>0</v>
      </c>
      <c r="BQ222" s="16">
        <v>0</v>
      </c>
      <c r="BR222" s="16">
        <v>0</v>
      </c>
      <c r="BS222" s="16">
        <v>0.03</v>
      </c>
      <c r="BT222" s="16">
        <v>0</v>
      </c>
      <c r="BU222" s="16">
        <v>0</v>
      </c>
      <c r="BV222" s="16">
        <v>0.14000000000000001</v>
      </c>
      <c r="BW222" s="16">
        <v>0.02</v>
      </c>
      <c r="BX222" s="16">
        <v>0</v>
      </c>
      <c r="BY222" s="16">
        <v>0</v>
      </c>
      <c r="BZ222" s="16">
        <v>0</v>
      </c>
      <c r="CA222" s="16">
        <v>0</v>
      </c>
      <c r="CB222" s="16">
        <v>14.1</v>
      </c>
      <c r="CC222" s="20"/>
      <c r="CD222" s="20"/>
      <c r="CE222" s="16">
        <v>0.25</v>
      </c>
      <c r="CG222" s="16">
        <v>0</v>
      </c>
      <c r="CH222" s="16">
        <v>0</v>
      </c>
      <c r="CI222" s="16">
        <v>0</v>
      </c>
      <c r="CJ222" s="16">
        <v>0</v>
      </c>
      <c r="CK222" s="16">
        <v>0</v>
      </c>
      <c r="CL222" s="16">
        <v>0</v>
      </c>
      <c r="CM222" s="16">
        <v>0</v>
      </c>
      <c r="CN222" s="16">
        <v>0</v>
      </c>
      <c r="CO222" s="16">
        <v>0</v>
      </c>
      <c r="CP222" s="16">
        <v>0</v>
      </c>
      <c r="CQ222" s="16">
        <v>0</v>
      </c>
    </row>
    <row r="223" spans="1:95" s="27" customFormat="1" x14ac:dyDescent="0.25">
      <c r="A223" s="32"/>
      <c r="B223" s="25" t="s">
        <v>114</v>
      </c>
      <c r="C223" s="26"/>
      <c r="D223" s="26">
        <v>26.35</v>
      </c>
      <c r="E223" s="26">
        <v>0.51</v>
      </c>
      <c r="F223" s="26">
        <v>28.56</v>
      </c>
      <c r="G223" s="26">
        <v>0.02</v>
      </c>
      <c r="H223" s="26">
        <v>123.5</v>
      </c>
      <c r="I223" s="26">
        <v>837.9</v>
      </c>
      <c r="J223" s="26">
        <v>6.89</v>
      </c>
      <c r="K223" s="26">
        <v>3.47</v>
      </c>
      <c r="L223" s="26">
        <v>6.89</v>
      </c>
      <c r="M223" s="26">
        <v>0</v>
      </c>
      <c r="N223" s="26">
        <v>21.22</v>
      </c>
      <c r="O223" s="26">
        <v>70.78</v>
      </c>
      <c r="P223" s="26">
        <v>9.44</v>
      </c>
      <c r="Q223" s="26">
        <v>0</v>
      </c>
      <c r="R223" s="26">
        <v>0</v>
      </c>
      <c r="S223" s="26">
        <v>0.86</v>
      </c>
      <c r="T223" s="26">
        <v>4.82</v>
      </c>
      <c r="U223" s="26">
        <v>253.14</v>
      </c>
      <c r="V223" s="26">
        <v>766.84</v>
      </c>
      <c r="W223" s="26">
        <v>105.58</v>
      </c>
      <c r="X223" s="26">
        <v>77.05</v>
      </c>
      <c r="Y223" s="26">
        <v>245.86</v>
      </c>
      <c r="Z223" s="26">
        <v>4.68</v>
      </c>
      <c r="AA223" s="26">
        <v>61.03</v>
      </c>
      <c r="AB223" s="26">
        <v>1175.07</v>
      </c>
      <c r="AC223" s="26">
        <v>291.18</v>
      </c>
      <c r="AD223" s="26">
        <v>4.2699999999999996</v>
      </c>
      <c r="AE223" s="26">
        <v>0.28999999999999998</v>
      </c>
      <c r="AF223" s="26">
        <v>0.19</v>
      </c>
      <c r="AG223" s="26">
        <v>3.28</v>
      </c>
      <c r="AH223" s="26">
        <v>4.72</v>
      </c>
      <c r="AI223" s="26">
        <v>12.86</v>
      </c>
      <c r="AJ223" s="27">
        <v>0</v>
      </c>
      <c r="AK223" s="27">
        <v>402.99</v>
      </c>
      <c r="AL223" s="27">
        <v>364.68</v>
      </c>
      <c r="AM223" s="27">
        <v>621.95000000000005</v>
      </c>
      <c r="AN223" s="27">
        <v>298.05</v>
      </c>
      <c r="AO223" s="27">
        <v>130.88999999999999</v>
      </c>
      <c r="AP223" s="27">
        <v>283.27999999999997</v>
      </c>
      <c r="AQ223" s="27">
        <v>94.56</v>
      </c>
      <c r="AR223" s="27">
        <v>428.98</v>
      </c>
      <c r="AS223" s="27">
        <v>329.46</v>
      </c>
      <c r="AT223" s="27">
        <v>412.68</v>
      </c>
      <c r="AU223" s="27">
        <v>629.49</v>
      </c>
      <c r="AV223" s="27">
        <v>164.25</v>
      </c>
      <c r="AW223" s="27">
        <v>326.02</v>
      </c>
      <c r="AX223" s="27">
        <v>2374.9299999999998</v>
      </c>
      <c r="AY223" s="27">
        <v>0</v>
      </c>
      <c r="AZ223" s="27">
        <v>710.9</v>
      </c>
      <c r="BA223" s="27">
        <v>415.83</v>
      </c>
      <c r="BB223" s="27">
        <v>243.52</v>
      </c>
      <c r="BC223" s="27">
        <v>161.69999999999999</v>
      </c>
      <c r="BD223" s="27">
        <v>0.32</v>
      </c>
      <c r="BE223" s="27">
        <v>7.0000000000000007E-2</v>
      </c>
      <c r="BF223" s="27">
        <v>0.06</v>
      </c>
      <c r="BG223" s="27">
        <v>0.16</v>
      </c>
      <c r="BH223" s="27">
        <v>0.21</v>
      </c>
      <c r="BI223" s="27">
        <v>0.67</v>
      </c>
      <c r="BJ223" s="27">
        <v>0</v>
      </c>
      <c r="BK223" s="27">
        <v>2.5499999999999998</v>
      </c>
      <c r="BL223" s="27">
        <v>0</v>
      </c>
      <c r="BM223" s="27">
        <v>0.85</v>
      </c>
      <c r="BN223" s="27">
        <v>0.02</v>
      </c>
      <c r="BO223" s="27">
        <v>0.03</v>
      </c>
      <c r="BP223" s="27">
        <v>0</v>
      </c>
      <c r="BQ223" s="27">
        <v>0</v>
      </c>
      <c r="BR223" s="27">
        <v>0.25</v>
      </c>
      <c r="BS223" s="27">
        <v>3.16</v>
      </c>
      <c r="BT223" s="27">
        <v>0</v>
      </c>
      <c r="BU223" s="27">
        <v>0</v>
      </c>
      <c r="BV223" s="27">
        <v>3.26</v>
      </c>
      <c r="BW223" s="27">
        <v>0.04</v>
      </c>
      <c r="BX223" s="27">
        <v>0</v>
      </c>
      <c r="BY223" s="27">
        <v>0</v>
      </c>
      <c r="BZ223" s="27">
        <v>0</v>
      </c>
      <c r="CA223" s="27">
        <v>0</v>
      </c>
      <c r="CB223" s="27">
        <v>542.9</v>
      </c>
      <c r="CC223" s="14"/>
      <c r="CD223" s="14">
        <f>$I$223/$I$224*100</f>
        <v>52.075823492852699</v>
      </c>
      <c r="CE223" s="27">
        <v>256.87</v>
      </c>
      <c r="CG223" s="27">
        <v>0</v>
      </c>
      <c r="CH223" s="27">
        <v>0</v>
      </c>
      <c r="CI223" s="27">
        <v>0</v>
      </c>
      <c r="CJ223" s="27">
        <v>0</v>
      </c>
      <c r="CK223" s="27">
        <v>0</v>
      </c>
      <c r="CL223" s="27">
        <v>0</v>
      </c>
      <c r="CM223" s="27">
        <v>0</v>
      </c>
      <c r="CN223" s="27">
        <v>0</v>
      </c>
      <c r="CO223" s="27">
        <v>0</v>
      </c>
      <c r="CP223" s="27">
        <v>9.36</v>
      </c>
      <c r="CQ223" s="27">
        <v>0.8</v>
      </c>
    </row>
    <row r="224" spans="1:95" s="27" customFormat="1" x14ac:dyDescent="0.25">
      <c r="A224" s="32"/>
      <c r="B224" s="25" t="s">
        <v>115</v>
      </c>
      <c r="C224" s="26"/>
      <c r="D224" s="26">
        <v>51.5</v>
      </c>
      <c r="E224" s="26">
        <v>16.41</v>
      </c>
      <c r="F224" s="26">
        <v>68.069999999999993</v>
      </c>
      <c r="G224" s="26">
        <v>0.42</v>
      </c>
      <c r="H224" s="26">
        <v>204.1</v>
      </c>
      <c r="I224" s="26">
        <v>1609</v>
      </c>
      <c r="J224" s="26">
        <v>13.28</v>
      </c>
      <c r="K224" s="26">
        <v>13.04</v>
      </c>
      <c r="L224" s="26">
        <v>13.18</v>
      </c>
      <c r="M224" s="26">
        <v>0</v>
      </c>
      <c r="N224" s="26">
        <v>63.83</v>
      </c>
      <c r="O224" s="26">
        <v>120.36</v>
      </c>
      <c r="P224" s="26">
        <v>15.64</v>
      </c>
      <c r="Q224" s="26">
        <v>0</v>
      </c>
      <c r="R224" s="26">
        <v>0</v>
      </c>
      <c r="S224" s="26">
        <v>1.9</v>
      </c>
      <c r="T224" s="26">
        <v>8.65</v>
      </c>
      <c r="U224" s="26">
        <v>502.3</v>
      </c>
      <c r="V224" s="26">
        <v>1408.51</v>
      </c>
      <c r="W224" s="26">
        <v>167.47</v>
      </c>
      <c r="X224" s="26">
        <v>145.01</v>
      </c>
      <c r="Y224" s="26">
        <v>472.31</v>
      </c>
      <c r="Z224" s="26">
        <v>10.26</v>
      </c>
      <c r="AA224" s="26">
        <v>81.19</v>
      </c>
      <c r="AB224" s="26">
        <v>2249.19</v>
      </c>
      <c r="AC224" s="26">
        <v>591.05999999999995</v>
      </c>
      <c r="AD224" s="26">
        <v>12.23</v>
      </c>
      <c r="AE224" s="26">
        <v>0.5</v>
      </c>
      <c r="AF224" s="26">
        <v>0.51</v>
      </c>
      <c r="AG224" s="26">
        <v>9.85</v>
      </c>
      <c r="AH224" s="26">
        <v>20.18</v>
      </c>
      <c r="AI224" s="26">
        <v>23.58</v>
      </c>
      <c r="AJ224" s="27">
        <v>0</v>
      </c>
      <c r="AK224" s="27">
        <v>603.47</v>
      </c>
      <c r="AL224" s="27">
        <v>525.89</v>
      </c>
      <c r="AM224" s="27">
        <v>917.23</v>
      </c>
      <c r="AN224" s="27">
        <v>433.87</v>
      </c>
      <c r="AO224" s="27">
        <v>204.95</v>
      </c>
      <c r="AP224" s="27">
        <v>402.72</v>
      </c>
      <c r="AQ224" s="27">
        <v>142.21</v>
      </c>
      <c r="AR224" s="27">
        <v>603.33000000000004</v>
      </c>
      <c r="AS224" s="27">
        <v>522.28</v>
      </c>
      <c r="AT224" s="27">
        <v>650.42999999999995</v>
      </c>
      <c r="AU224" s="27">
        <v>957.82</v>
      </c>
      <c r="AV224" s="27">
        <v>247.21</v>
      </c>
      <c r="AW224" s="27">
        <v>483.24</v>
      </c>
      <c r="AX224" s="27">
        <v>2966.69</v>
      </c>
      <c r="AY224" s="27">
        <v>0</v>
      </c>
      <c r="AZ224" s="27">
        <v>871.62</v>
      </c>
      <c r="BA224" s="27">
        <v>579.84</v>
      </c>
      <c r="BB224" s="27">
        <v>378.49</v>
      </c>
      <c r="BC224" s="27">
        <v>227.98</v>
      </c>
      <c r="BD224" s="27">
        <v>0.32</v>
      </c>
      <c r="BE224" s="27">
        <v>7.0000000000000007E-2</v>
      </c>
      <c r="BF224" s="27">
        <v>0.06</v>
      </c>
      <c r="BG224" s="27">
        <v>0.16</v>
      </c>
      <c r="BH224" s="27">
        <v>0.21</v>
      </c>
      <c r="BI224" s="27">
        <v>0.68</v>
      </c>
      <c r="BJ224" s="27">
        <v>0</v>
      </c>
      <c r="BK224" s="27">
        <v>3.32</v>
      </c>
      <c r="BL224" s="27">
        <v>0</v>
      </c>
      <c r="BM224" s="27">
        <v>1.32</v>
      </c>
      <c r="BN224" s="27">
        <v>0.05</v>
      </c>
      <c r="BO224" s="27">
        <v>0.11</v>
      </c>
      <c r="BP224" s="27">
        <v>0</v>
      </c>
      <c r="BQ224" s="27">
        <v>0</v>
      </c>
      <c r="BR224" s="27">
        <v>0.25</v>
      </c>
      <c r="BS224" s="27">
        <v>5.92</v>
      </c>
      <c r="BT224" s="27">
        <v>0</v>
      </c>
      <c r="BU224" s="27">
        <v>0</v>
      </c>
      <c r="BV224" s="27">
        <v>10.82</v>
      </c>
      <c r="BW224" s="27">
        <v>0.04</v>
      </c>
      <c r="BX224" s="27">
        <v>0</v>
      </c>
      <c r="BY224" s="27">
        <v>0</v>
      </c>
      <c r="BZ224" s="27">
        <v>0</v>
      </c>
      <c r="CA224" s="27">
        <v>0</v>
      </c>
      <c r="CB224" s="27">
        <v>931.92</v>
      </c>
      <c r="CC224" s="14"/>
      <c r="CD224" s="14"/>
      <c r="CE224" s="27">
        <v>456.05</v>
      </c>
      <c r="CG224" s="27">
        <v>2</v>
      </c>
      <c r="CH224" s="27">
        <v>2</v>
      </c>
      <c r="CI224" s="27">
        <v>2</v>
      </c>
      <c r="CJ224" s="27">
        <v>150</v>
      </c>
      <c r="CK224" s="27">
        <v>150</v>
      </c>
      <c r="CL224" s="27">
        <v>150</v>
      </c>
      <c r="CM224" s="27">
        <v>46.8</v>
      </c>
      <c r="CN224" s="27">
        <v>46.8</v>
      </c>
      <c r="CO224" s="27">
        <v>46.8</v>
      </c>
      <c r="CP224" s="27">
        <v>29.36</v>
      </c>
      <c r="CQ224" s="27">
        <v>1.76</v>
      </c>
    </row>
    <row r="225" spans="1:95" x14ac:dyDescent="0.25">
      <c r="A225" s="29"/>
    </row>
    <row r="226" spans="1:95" s="27" customFormat="1" x14ac:dyDescent="0.25">
      <c r="A226" s="32"/>
      <c r="B226" s="25" t="s">
        <v>197</v>
      </c>
      <c r="C226" s="26"/>
      <c r="D226" s="42">
        <v>564.4</v>
      </c>
      <c r="E226" s="42">
        <v>237.24</v>
      </c>
      <c r="F226" s="42">
        <v>551.9</v>
      </c>
      <c r="G226" s="42">
        <v>10.379999999999999</v>
      </c>
      <c r="H226" s="42">
        <v>2151</v>
      </c>
      <c r="I226" s="42">
        <v>15806</v>
      </c>
      <c r="J226" s="26">
        <f>$J$29+$J$50+$J$72+$J$94+$J$115+$J$136+$J$158+$J$180+$J$202+$J$224</f>
        <v>174.68</v>
      </c>
      <c r="K226" s="26">
        <f>$K$29+$K$50+$K$72+$K$94+$K$115+$K$136+$K$158+$K$180+$K$202+$K$224</f>
        <v>58.88</v>
      </c>
      <c r="L226" s="26">
        <f>$L$29+$L$50+$L$72+$L$94+$L$115+$L$136+$L$158+$L$180+$L$202+$L$224</f>
        <v>165.04</v>
      </c>
      <c r="M226" s="26">
        <f>$M$29+$M$50+$M$72+$M$94+$M$115+$M$136+$M$158+$M$180+$M$202+$M$224</f>
        <v>0</v>
      </c>
      <c r="N226" s="26">
        <f>$N$29+$N$50+$N$72+$N$94+$N$115+$N$136+$N$158+$N$180+$N$202+$N$224</f>
        <v>600.85</v>
      </c>
      <c r="O226" s="26">
        <f>$O$29+$O$50+$O$72+$O$94+$O$115+$O$136+$O$158+$O$180+$O$202+$O$224</f>
        <v>1148.47</v>
      </c>
      <c r="P226" s="26">
        <f>$P$29+$P$50+$P$72+$P$94+$P$115+$P$136+$P$158+$P$180+$P$202+$P$224</f>
        <v>162.56</v>
      </c>
      <c r="Q226" s="26">
        <f>$Q$29+$Q$50+$Q$72+$Q$94+$Q$115+$Q$136+$Q$158+$Q$180+$Q$202+$Q$224</f>
        <v>0</v>
      </c>
      <c r="R226" s="26">
        <f>$R$29+$R$50+$R$72+$R$94+$R$115+$R$136+$R$158+$R$180+$R$202+$R$224</f>
        <v>0</v>
      </c>
      <c r="S226" s="26">
        <f>$S$29+$S$50+$S$72+$S$94+$S$115+$S$136+$S$158+$S$180+$S$202+$S$224</f>
        <v>24.65</v>
      </c>
      <c r="T226" s="26">
        <f>$T$29+$T$50+$T$72+$T$94+$T$115+$T$136+$T$158+$T$180+$T$202+$T$224</f>
        <v>110.8</v>
      </c>
      <c r="U226" s="26">
        <f>$U$29+$U$50+$U$72+$U$94+$U$115+$U$136+$U$158+$U$180+$U$202+$U$224</f>
        <v>9094.73</v>
      </c>
      <c r="V226" s="26">
        <f>$V$29+$V$50+$V$72+$V$94+$V$115+$V$136+$V$158+$V$180+$V$202+$V$224</f>
        <v>19582.28</v>
      </c>
      <c r="W226" s="26">
        <f>$W$29+$W$50+$W$72+$W$94+$W$115+$W$136+$W$158+$W$180+$W$202+$W$224</f>
        <v>2781.3399999999997</v>
      </c>
      <c r="X226" s="26">
        <f>$X$29+$X$50+$X$72+$X$94+$X$115+$X$136+$X$158+$X$180+$X$202+$X$224</f>
        <v>2093.7399999999998</v>
      </c>
      <c r="Y226" s="26">
        <f>$Y$29+$Y$50+$Y$72+$Y$94+$Y$115+$Y$136+$Y$158+$Y$180+$Y$202+$Y$224</f>
        <v>6673.54</v>
      </c>
      <c r="Z226" s="26">
        <f>$Z$29+$Z$50+$Z$72+$Z$94+$Z$115+$Z$136+$Z$158+$Z$180+$Z$202+$Z$224</f>
        <v>121.45</v>
      </c>
      <c r="AA226" s="26">
        <f>$AA$29+$AA$50+$AA$72+$AA$94+$AA$115+$AA$136+$AA$158+$AA$180+$AA$202+$AA$224</f>
        <v>1498.8200000000002</v>
      </c>
      <c r="AB226" s="26">
        <f>$AB$29+$AB$50+$AB$72+$AB$94+$AB$115+$AB$136+$AB$158+$AB$180+$AB$202+$AB$224</f>
        <v>26743.260000000002</v>
      </c>
      <c r="AC226" s="26">
        <f>$AC$29+$AC$50+$AC$72+$AC$94+$AC$115+$AC$136+$AC$158+$AC$180+$AC$202+$AC$224</f>
        <v>6406.0700000000015</v>
      </c>
      <c r="AD226" s="26">
        <f>$AD$29+$AD$50+$AD$72+$AD$94+$AD$115+$AD$136+$AD$158+$AD$180+$AD$202+$AD$224</f>
        <v>74.48</v>
      </c>
      <c r="AE226" s="26">
        <f>$AE$29+$AE$50+$AE$72+$AE$94+$AE$115+$AE$136+$AE$158+$AE$180+$AE$202+$AE$224</f>
        <v>6.79</v>
      </c>
      <c r="AF226" s="26">
        <f>$AF$29+$AF$50+$AF$72+$AF$94+$AF$115+$AF$136+$AF$158+$AF$180+$AF$202+$AF$224</f>
        <v>6.81</v>
      </c>
      <c r="AG226" s="26">
        <f>$AG$29+$AG$50+$AG$72+$AG$94+$AG$115+$AG$136+$AG$158+$AG$180+$AG$202+$AG$224</f>
        <v>104.75999999999999</v>
      </c>
      <c r="AH226" s="26">
        <f>$AH$29+$AH$50+$AH$72+$AH$94+$AH$115+$AH$136+$AH$158+$AH$180+$AH$202+$AH$224</f>
        <v>194.04999999999998</v>
      </c>
      <c r="AI226" s="26">
        <f>$AI$29+$AI$50+$AI$72+$AI$94+$AI$115+$AI$136+$AI$158+$AI$180+$AI$202+$AI$224</f>
        <v>242</v>
      </c>
      <c r="AJ226" s="27">
        <f>$AJ$29+$AJ$50+$AJ$72+$AJ$94+$AJ$115+$AJ$136+$AJ$158+$AJ$180+$AJ$202+$AJ$224</f>
        <v>1.6</v>
      </c>
      <c r="AK226" s="27">
        <f>$AK$29+$AK$50+$AK$72+$AK$94+$AK$115+$AK$136+$AK$158+$AK$180+$AK$202+$AK$224</f>
        <v>10530.51</v>
      </c>
      <c r="AL226" s="27">
        <f>$AL$29+$AL$50+$AL$72+$AL$94+$AL$115+$AL$136+$AL$158+$AL$180+$AL$202+$AL$224</f>
        <v>8786.17</v>
      </c>
      <c r="AM226" s="27">
        <f>$AM$29+$AM$50+$AM$72+$AM$94+$AM$115+$AM$136+$AM$158+$AM$180+$AM$202+$AM$224</f>
        <v>15525.58</v>
      </c>
      <c r="AN226" s="27">
        <f>$AN$29+$AN$50+$AN$72+$AN$94+$AN$115+$AN$136+$AN$158+$AN$180+$AN$202+$AN$224</f>
        <v>13086.859999999999</v>
      </c>
      <c r="AO226" s="27">
        <f>$AO$29+$AO$50+$AO$72+$AO$94+$AO$115+$AO$136+$AO$158+$AO$180+$AO$202+$AO$224</f>
        <v>4338.6599999999989</v>
      </c>
      <c r="AP226" s="27">
        <f>$AP$29+$AP$50+$AP$72+$AP$94+$AP$115+$AP$136+$AP$158+$AP$180+$AP$202+$AP$224</f>
        <v>7947.6</v>
      </c>
      <c r="AQ226" s="27">
        <f>$AQ$29+$AQ$50+$AQ$72+$AQ$94+$AQ$115+$AQ$136+$AQ$158+$AQ$180+$AQ$202+$AQ$224</f>
        <v>2716.1400000000003</v>
      </c>
      <c r="AR226" s="27">
        <f>$AR$29+$AR$50+$AR$72+$AR$94+$AR$115+$AR$136+$AR$158+$AR$180+$AR$202+$AR$224</f>
        <v>8985.9499999999989</v>
      </c>
      <c r="AS226" s="27">
        <f>$AS$29+$AS$50+$AS$72+$AS$94+$AS$115+$AS$136+$AS$158+$AS$180+$AS$202+$AS$224</f>
        <v>9648.86</v>
      </c>
      <c r="AT226" s="27">
        <f>$AT$29+$AT$50+$AT$72+$AT$94+$AT$115+$AT$136+$AT$158+$AT$180+$AT$202+$AT$224</f>
        <v>12173.85</v>
      </c>
      <c r="AU226" s="27">
        <f>$AU$29+$AU$50+$AU$72+$AU$94+$AU$115+$AU$136+$AU$158+$AU$180+$AU$202+$AU$224</f>
        <v>16901.18</v>
      </c>
      <c r="AV226" s="27">
        <f>$AV$29+$AV$50+$AV$72+$AV$94+$AV$115+$AV$136+$AV$158+$AV$180+$AV$202+$AV$224</f>
        <v>5688.28</v>
      </c>
      <c r="AW226" s="27">
        <f>$AW$29+$AW$50+$AW$72+$AW$94+$AW$115+$AW$136+$AW$158+$AW$180+$AW$202+$AW$224</f>
        <v>8436.8700000000008</v>
      </c>
      <c r="AX226" s="27">
        <f>$AX$29+$AX$50+$AX$72+$AX$94+$AX$115+$AX$136+$AX$158+$AX$180+$AX$202+$AX$224</f>
        <v>37171.15</v>
      </c>
      <c r="AY226" s="27">
        <f>$AY$29+$AY$50+$AY$72+$AY$94+$AY$115+$AY$136+$AY$158+$AY$180+$AY$202+$AY$224</f>
        <v>889.19999999999993</v>
      </c>
      <c r="AZ226" s="27">
        <f>$AZ$29+$AZ$50+$AZ$72+$AZ$94+$AZ$115+$AZ$136+$AZ$158+$AZ$180+$AZ$202+$AZ$224</f>
        <v>10294.560000000001</v>
      </c>
      <c r="BA226" s="27">
        <f>$BA$29+$BA$50+$BA$72+$BA$94+$BA$115+$BA$136+$BA$158+$BA$180+$BA$202+$BA$224</f>
        <v>8820.92</v>
      </c>
      <c r="BB226" s="27">
        <f>$BB$29+$BB$50+$BB$72+$BB$94+$BB$115+$BB$136+$BB$158+$BB$180+$BB$202+$BB$224</f>
        <v>6695.5499999999993</v>
      </c>
      <c r="BC226" s="27">
        <f>$BC$29+$BC$50+$BC$72+$BC$94+$BC$115+$BC$136+$BC$158+$BC$180+$BC$202+$BC$224</f>
        <v>3305.82</v>
      </c>
      <c r="BD226" s="27">
        <f>$BD$29+$BD$50+$BD$72+$BD$94+$BD$115+$BD$136+$BD$158+$BD$180+$BD$202+$BD$224</f>
        <v>5.65</v>
      </c>
      <c r="BE226" s="27">
        <f>$BE$29+$BE$50+$BE$72+$BE$94+$BE$115+$BE$136+$BE$158+$BE$180+$BE$202+$BE$224</f>
        <v>1.3800000000000003</v>
      </c>
      <c r="BF226" s="27">
        <f>$BF$29+$BF$50+$BF$72+$BF$94+$BF$115+$BF$136+$BF$158+$BF$180+$BF$202+$BF$224</f>
        <v>1.21</v>
      </c>
      <c r="BG226" s="27">
        <f>$BG$29+$BG$50+$BG$72+$BG$94+$BG$115+$BG$136+$BG$158+$BG$180+$BG$202+$BG$224</f>
        <v>3.14</v>
      </c>
      <c r="BH226" s="27">
        <f>$BH$29+$BH$50+$BH$72+$BH$94+$BH$115+$BH$136+$BH$158+$BH$180+$BH$202+$BH$224</f>
        <v>3.9699999999999998</v>
      </c>
      <c r="BI226" s="27">
        <f>$BI$29+$BI$50+$BI$72+$BI$94+$BI$115+$BI$136+$BI$158+$BI$180+$BI$202+$BI$224</f>
        <v>13.06</v>
      </c>
      <c r="BJ226" s="27">
        <f>$BJ$29+$BJ$50+$BJ$72+$BJ$94+$BJ$115+$BJ$136+$BJ$158+$BJ$180+$BJ$202+$BJ$224</f>
        <v>0.14000000000000001</v>
      </c>
      <c r="BK226" s="27">
        <f>$BK$29+$BK$50+$BK$72+$BK$94+$BK$115+$BK$136+$BK$158+$BK$180+$BK$202+$BK$224</f>
        <v>46.029999999999994</v>
      </c>
      <c r="BL226" s="27">
        <f>$BL$29+$BL$50+$BL$72+$BL$94+$BL$115+$BL$136+$BL$158+$BL$180+$BL$202+$BL$224</f>
        <v>0.06</v>
      </c>
      <c r="BM226" s="27">
        <f>$BM$29+$BM$50+$BM$72+$BM$94+$BM$115+$BM$136+$BM$158+$BM$180+$BM$202+$BM$224</f>
        <v>15.200000000000001</v>
      </c>
      <c r="BN226" s="27">
        <f>$BN$29+$BN$50+$BN$72+$BN$94+$BN$115+$BN$136+$BN$158+$BN$180+$BN$202+$BN$224</f>
        <v>0.4</v>
      </c>
      <c r="BO226" s="27">
        <f>$BO$29+$BO$50+$BO$72+$BO$94+$BO$115+$BO$136+$BO$158+$BO$180+$BO$202+$BO$224</f>
        <v>0.49</v>
      </c>
      <c r="BP226" s="27">
        <f>$BP$29+$BP$50+$BP$72+$BP$94+$BP$115+$BP$136+$BP$158+$BP$180+$BP$202+$BP$224</f>
        <v>0</v>
      </c>
      <c r="BQ226" s="27">
        <f>$BQ$29+$BQ$50+$BQ$72+$BQ$94+$BQ$115+$BQ$136+$BQ$158+$BQ$180+$BQ$202+$BQ$224</f>
        <v>0.08</v>
      </c>
      <c r="BR226" s="27">
        <f>$BR$29+$BR$50+$BR$72+$BR$94+$BR$115+$BR$136+$BR$158+$BR$180+$BR$202+$BR$224</f>
        <v>4.6100000000000003</v>
      </c>
      <c r="BS226" s="27">
        <f>$BS$29+$BS$50+$BS$72+$BS$94+$BS$115+$BS$136+$BS$158+$BS$180+$BS$202+$BS$224</f>
        <v>57.820000000000007</v>
      </c>
      <c r="BT226" s="27">
        <f>$BT$29+$BT$50+$BT$72+$BT$94+$BT$115+$BT$136+$BT$158+$BT$180+$BT$202+$BT$224</f>
        <v>6.9999999999999993E-2</v>
      </c>
      <c r="BU226" s="27">
        <f>$BU$29+$BU$50+$BU$72+$BU$94+$BU$115+$BU$136+$BU$158+$BU$180+$BU$202+$BU$224</f>
        <v>0</v>
      </c>
      <c r="BV226" s="27">
        <f>$BV$29+$BV$50+$BV$72+$BV$94+$BV$115+$BV$136+$BV$158+$BV$180+$BV$202+$BV$224</f>
        <v>53.8</v>
      </c>
      <c r="BW226" s="27">
        <f>$BW$29+$BW$50+$BW$72+$BW$94+$BW$115+$BW$136+$BW$158+$BW$180+$BW$202+$BW$224</f>
        <v>0.73000000000000009</v>
      </c>
      <c r="BX226" s="27">
        <f>$BX$29+$BX$50+$BX$72+$BX$94+$BX$115+$BX$136+$BX$158+$BX$180+$BX$202+$BX$224</f>
        <v>0.16</v>
      </c>
      <c r="BY226" s="27">
        <f>$BY$29+$BY$50+$BY$72+$BY$94+$BY$115+$BY$136+$BY$158+$BY$180+$BY$202+$BY$224</f>
        <v>0</v>
      </c>
      <c r="BZ226" s="27">
        <f>$BZ$29+$BZ$50+$BZ$72+$BZ$94+$BZ$115+$BZ$136+$BZ$158+$BZ$180+$BZ$202+$BZ$224</f>
        <v>0</v>
      </c>
      <c r="CA226" s="27">
        <f>$CA$29+$CA$50+$CA$72+$CA$94+$CA$115+$CA$136+$CA$158+$CA$180+$CA$202+$CA$224</f>
        <v>0</v>
      </c>
      <c r="CB226" s="27">
        <f>$CB$29+$CB$50+$CB$72+$CB$94+$CB$115+$CB$136+$CB$158+$CB$180+$CB$202+$CB$224</f>
        <v>10835.56</v>
      </c>
      <c r="CC226" s="14"/>
      <c r="CD226" s="14"/>
      <c r="CE226" s="27">
        <f>$CE$29+$CE$50+$CE$72+$CE$94+$CE$115+$CE$136+$CE$158+$CE$180+$CE$202+$CE$224</f>
        <v>5956.01</v>
      </c>
      <c r="CG226" s="27">
        <f>$CG$29+$CG$50+$CG$72+$CG$94+$CG$115+$CG$136+$CG$158+$CG$180+$CG$202+$CG$224</f>
        <v>193.7</v>
      </c>
      <c r="CH226" s="27">
        <f>$CH$29+$CH$50+$CH$72+$CH$94+$CH$115+$CH$136+$CH$158+$CH$180+$CH$202+$CH$224</f>
        <v>81.19</v>
      </c>
      <c r="CI226" s="27">
        <f>$CI$29+$CI$50+$CI$72+$CI$94+$CI$115+$CI$136+$CI$158+$CI$180+$CI$202+$CI$224</f>
        <v>137.44</v>
      </c>
      <c r="CJ226" s="27">
        <f>$CJ$29+$CJ$50+$CJ$72+$CJ$94+$CJ$115+$CJ$136+$CJ$158+$CJ$180+$CJ$202+$CJ$224</f>
        <v>13234.470000000001</v>
      </c>
      <c r="CK226" s="27">
        <f>$CK$29+$CK$50+$CK$72+$CK$94+$CK$115+$CK$136+$CK$158+$CK$180+$CK$202+$CK$224</f>
        <v>7943.03</v>
      </c>
      <c r="CL226" s="27">
        <f>$CL$29+$CL$50+$CL$72+$CL$94+$CL$115+$CL$136+$CL$158+$CL$180+$CL$202+$CL$224</f>
        <v>10588.75</v>
      </c>
      <c r="CM226" s="27">
        <f>$CM$29+$CM$50+$CM$72+$CM$94+$CM$115+$CM$136+$CM$158+$CM$180+$CM$202+$CM$224</f>
        <v>239.97999999999996</v>
      </c>
      <c r="CN226" s="27">
        <f>$CN$29+$CN$50+$CN$72+$CN$94+$CN$115+$CN$136+$CN$158+$CN$180+$CN$202+$CN$224</f>
        <v>220.28999999999996</v>
      </c>
      <c r="CO226" s="27">
        <f>$CO$29+$CO$50+$CO$72+$CO$94+$CO$115+$CO$136+$CO$158+$CO$180+$CO$202+$CO$224</f>
        <v>230.14</v>
      </c>
      <c r="CP226" s="27">
        <f>$CP$29+$CP$50+$CP$72+$CP$94+$CP$115+$CP$136+$CP$158+$CP$180+$CP$202+$CP$224</f>
        <v>239.36</v>
      </c>
      <c r="CQ226" s="27">
        <f>$CQ$29+$CQ$50+$CQ$72+$CQ$94+$CQ$115+$CQ$136+$CQ$158+$CQ$180+$CQ$202+$CQ$224</f>
        <v>25.320000000000004</v>
      </c>
    </row>
    <row r="227" spans="1:95" x14ac:dyDescent="0.25">
      <c r="A227" s="29"/>
    </row>
    <row r="228" spans="1:95" x14ac:dyDescent="0.25">
      <c r="A228" s="29"/>
    </row>
  </sheetData>
  <mergeCells count="92">
    <mergeCell ref="H183:H184"/>
    <mergeCell ref="I183:I184"/>
    <mergeCell ref="A183:A184"/>
    <mergeCell ref="B183:B184"/>
    <mergeCell ref="C183:C184"/>
    <mergeCell ref="D183:E184"/>
    <mergeCell ref="F183:G184"/>
    <mergeCell ref="I205:I206"/>
    <mergeCell ref="A205:A206"/>
    <mergeCell ref="B205:B206"/>
    <mergeCell ref="C205:C206"/>
    <mergeCell ref="D205:E206"/>
    <mergeCell ref="F205:G206"/>
    <mergeCell ref="H205:H206"/>
    <mergeCell ref="A6:I6"/>
    <mergeCell ref="I161:I162"/>
    <mergeCell ref="H161:H162"/>
    <mergeCell ref="I118:I119"/>
    <mergeCell ref="A139:A140"/>
    <mergeCell ref="B139:B140"/>
    <mergeCell ref="C139:C140"/>
    <mergeCell ref="D139:E140"/>
    <mergeCell ref="F139:G140"/>
    <mergeCell ref="H139:H140"/>
    <mergeCell ref="I139:I140"/>
    <mergeCell ref="A118:A119"/>
    <mergeCell ref="C118:C119"/>
    <mergeCell ref="D118:E119"/>
    <mergeCell ref="F118:G119"/>
    <mergeCell ref="H118:H119"/>
    <mergeCell ref="B161:B162"/>
    <mergeCell ref="C161:C162"/>
    <mergeCell ref="D161:E162"/>
    <mergeCell ref="F161:G162"/>
    <mergeCell ref="A161:A162"/>
    <mergeCell ref="H97:H98"/>
    <mergeCell ref="I97:I98"/>
    <mergeCell ref="A75:A76"/>
    <mergeCell ref="B75:B76"/>
    <mergeCell ref="C75:C76"/>
    <mergeCell ref="D75:E76"/>
    <mergeCell ref="F75:G76"/>
    <mergeCell ref="H75:H76"/>
    <mergeCell ref="A97:A98"/>
    <mergeCell ref="B97:B98"/>
    <mergeCell ref="C97:C98"/>
    <mergeCell ref="D97:E98"/>
    <mergeCell ref="F97:G98"/>
    <mergeCell ref="B118:B119"/>
    <mergeCell ref="I32:I33"/>
    <mergeCell ref="A53:A54"/>
    <mergeCell ref="B53:B54"/>
    <mergeCell ref="C53:C54"/>
    <mergeCell ref="D53:E54"/>
    <mergeCell ref="F53:G54"/>
    <mergeCell ref="H53:H54"/>
    <mergeCell ref="I53:I54"/>
    <mergeCell ref="A32:A33"/>
    <mergeCell ref="B32:B33"/>
    <mergeCell ref="C32:C33"/>
    <mergeCell ref="D32:E33"/>
    <mergeCell ref="F32:G33"/>
    <mergeCell ref="H32:H33"/>
    <mergeCell ref="I75:I76"/>
    <mergeCell ref="D1:I1"/>
    <mergeCell ref="D9:E10"/>
    <mergeCell ref="F9:G10"/>
    <mergeCell ref="CP9:CP10"/>
    <mergeCell ref="CQ9:CQ10"/>
    <mergeCell ref="A2:CD2"/>
    <mergeCell ref="A7:C7"/>
    <mergeCell ref="W9:Z9"/>
    <mergeCell ref="H9:H10"/>
    <mergeCell ref="I9:I10"/>
    <mergeCell ref="A9:A10"/>
    <mergeCell ref="B9:B10"/>
    <mergeCell ref="CH9:CH10"/>
    <mergeCell ref="CI9:CI10"/>
    <mergeCell ref="C9:C10"/>
    <mergeCell ref="CD9:CD10"/>
    <mergeCell ref="CC9:CC10"/>
    <mergeCell ref="CE9:CE10"/>
    <mergeCell ref="D7:CD7"/>
    <mergeCell ref="CF9:CF10"/>
    <mergeCell ref="CO9:CO10"/>
    <mergeCell ref="CJ9:CJ10"/>
    <mergeCell ref="CK9:CK10"/>
    <mergeCell ref="CL9:CL10"/>
    <mergeCell ref="CM9:CM10"/>
    <mergeCell ref="CN9:CN10"/>
    <mergeCell ref="AI9:AI10"/>
    <mergeCell ref="CG9:CG10"/>
  </mergeCells>
  <phoneticPr fontId="2" type="noConversion"/>
  <pageMargins left="0.59055118110236227" right="0.39370078740157483" top="0.78740157480314965" bottom="0.78740157480314965" header="0.31496062992125984" footer="0.31496062992125984"/>
  <pageSetup paperSize="9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75</v>
      </c>
      <c r="B1" s="12">
        <v>45292</v>
      </c>
    </row>
    <row r="2" spans="1:2" x14ac:dyDescent="0.2">
      <c r="A2" t="s">
        <v>76</v>
      </c>
      <c r="B2" s="12">
        <v>45316.471122685187</v>
      </c>
    </row>
    <row r="3" spans="1:2" x14ac:dyDescent="0.2">
      <c r="A3" t="s">
        <v>77</v>
      </c>
      <c r="B3" t="s">
        <v>98</v>
      </c>
    </row>
    <row r="4" spans="1:2" x14ac:dyDescent="0.2">
      <c r="A4" t="s">
        <v>78</v>
      </c>
      <c r="B4" t="s">
        <v>99</v>
      </c>
    </row>
    <row r="5" spans="1:2" x14ac:dyDescent="0.2">
      <c r="B5">
        <v>1</v>
      </c>
    </row>
    <row r="6" spans="1:2" x14ac:dyDescent="0.2">
      <c r="B6" s="28" t="s">
        <v>156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10.01.2024</vt:lpstr>
      <vt:lpstr>Dop</vt:lpstr>
      <vt:lpstr>Группа</vt:lpstr>
      <vt:lpstr>Дата_Печати</vt:lpstr>
      <vt:lpstr>Дата_Сост</vt:lpstr>
      <vt:lpstr>'10.01.2024'!Область_печати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Diakov</cp:lastModifiedBy>
  <cp:lastPrinted>2024-08-12T04:24:59Z</cp:lastPrinted>
  <dcterms:created xsi:type="dcterms:W3CDTF">2002-09-22T07:35:02Z</dcterms:created>
  <dcterms:modified xsi:type="dcterms:W3CDTF">2024-08-16T05:52:17Z</dcterms:modified>
</cp:coreProperties>
</file>